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1250" documentId="8_{D9E4771A-8541-4CF5-9D71-ED7EF2EFF56F}" xr6:coauthVersionLast="47" xr6:coauthVersionMax="47" xr10:uidLastSave="{FD865CBD-28A7-46F0-8E21-7A05D38ACE75}"/>
  <bookViews>
    <workbookView xWindow="28680" yWindow="-90" windowWidth="29040" windowHeight="15720" tabRatio="891" xr2:uid="{70403949-0409-4400-82E3-F43A9E558A38}"/>
  </bookViews>
  <sheets>
    <sheet name="DT verkort BT1" sheetId="11" r:id="rId1"/>
    <sheet name="DT verkort BT2" sheetId="12" r:id="rId2"/>
    <sheet name="DT verkort Minor 1" sheetId="13" r:id="rId3"/>
    <sheet name="DT verkort Minor 2" sheetId="15" r:id="rId4"/>
    <sheet name="DT verkort Minor 3" sheetId="14" r:id="rId5"/>
    <sheet name="Versie"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9" i="14" l="1"/>
  <c r="D25" i="14"/>
  <c r="D100" i="15"/>
  <c r="D25" i="15"/>
  <c r="D100" i="13"/>
  <c r="D25" i="13"/>
  <c r="D90" i="12"/>
  <c r="D25" i="12"/>
  <c r="D63" i="11"/>
  <c r="D25" i="11"/>
  <c r="D69" i="12"/>
  <c r="D86" i="15"/>
  <c r="D87" i="15" s="1"/>
  <c r="D86" i="12"/>
  <c r="D86" i="13"/>
  <c r="D47" i="11"/>
  <c r="D91" i="14" l="1"/>
  <c r="D92" i="14" l="1"/>
  <c r="D111" i="14"/>
  <c r="D96" i="15" l="1"/>
  <c r="D102" i="15"/>
  <c r="D49" i="15"/>
  <c r="D105" i="14"/>
  <c r="D51" i="14"/>
  <c r="D96" i="13"/>
  <c r="D49" i="13"/>
  <c r="D44" i="12"/>
  <c r="D50" i="15" l="1"/>
  <c r="D101" i="15"/>
  <c r="D106" i="14"/>
  <c r="D112" i="14"/>
  <c r="D52" i="14"/>
  <c r="D110" i="14"/>
  <c r="D97" i="15"/>
  <c r="D103" i="15"/>
  <c r="D97" i="13"/>
  <c r="D103" i="13"/>
  <c r="D87" i="13"/>
  <c r="D102" i="13"/>
  <c r="D50" i="13"/>
  <c r="D101" i="13"/>
  <c r="D87" i="12"/>
  <c r="D93" i="12"/>
  <c r="D70" i="12"/>
  <c r="D92" i="12"/>
  <c r="D45" i="12"/>
  <c r="D91" i="12"/>
  <c r="D99" i="15"/>
  <c r="D104" i="15" s="1"/>
  <c r="D108" i="14"/>
  <c r="D113" i="14" s="1"/>
  <c r="D99" i="13"/>
  <c r="D104" i="13" s="1"/>
  <c r="D89" i="12"/>
  <c r="D94" i="12" s="1"/>
  <c r="D105" i="13" l="1"/>
  <c r="D114" i="14"/>
  <c r="D95" i="12"/>
  <c r="D105" i="15"/>
  <c r="D59" i="11"/>
  <c r="D35" i="11"/>
  <c r="D60" i="11" l="1"/>
  <c r="D66" i="11"/>
  <c r="D48" i="11"/>
  <c r="D65" i="11"/>
  <c r="D64" i="11"/>
  <c r="D36" i="11"/>
  <c r="D62" i="11"/>
  <c r="D67" i="11" s="1"/>
  <c r="D68" i="11" l="1"/>
</calcChain>
</file>

<file path=xl/sharedStrings.xml><?xml version="1.0" encoding="utf-8"?>
<sst xmlns="http://schemas.openxmlformats.org/spreadsheetml/2006/main" count="756" uniqueCount="177">
  <si>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</si>
  <si>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</si>
  <si>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</si>
  <si>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</si>
  <si>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</si>
  <si>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</si>
  <si>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</si>
  <si>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</si>
  <si>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</si>
  <si>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</si>
  <si>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</si>
  <si>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</si>
  <si>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</si>
  <si>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</si>
  <si>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</si>
  <si>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</si>
  <si>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</si>
  <si>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</si>
  <si>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</si>
  <si>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</si>
  <si>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</si>
  <si>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</si>
  <si>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</si>
  <si>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</si>
  <si>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</si>
  <si>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</si>
  <si>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</si>
  <si>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</si>
  <si>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</si>
  <si>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</si>
  <si>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</si>
  <si>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</si>
  <si>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</si>
  <si>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</si>
  <si>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</si>
  <si>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</si>
  <si>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</si>
  <si>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</si>
  <si>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</si>
  <si>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</si>
  <si>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</si>
  <si>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</si>
  <si>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</si>
  <si>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</si>
  <si>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</si>
  <si>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</si>
  <si>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</si>
  <si>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</si>
  <si>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</si>
  <si>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</si>
  <si>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</si>
  <si>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</si>
  <si>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</si>
  <si>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</si>
  <si>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</si>
  <si>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</si>
  <si>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</si>
  <si>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</si>
  <si>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</si>
  <si>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</si>
  <si>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</si>
  <si>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</si>
  <si>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</si>
  <si>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</si>
  <si>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</si>
  <si>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</si>
  <si>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</si>
  <si>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</si>
  <si>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</si>
  <si>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</si>
  <si>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</si>
  <si>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</si>
  <si>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</si>
  <si>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</si>
  <si>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</si>
  <si>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</si>
  <si>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</si>
  <si>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</si>
  <si>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</si>
  <si>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</si>
  <si>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</si>
  <si>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</si>
  <si>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</si>
  <si>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</si>
  <si>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</si>
  <si>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</si>
  <si>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</si>
  <si>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</si>
  <si>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</si>
  <si>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</si>
  <si>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</si>
  <si>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</si>
  <si>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</si>
  <si>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</si>
  <si>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</si>
  <si>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</si>
  <si>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</si>
  <si>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</si>
  <si>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</si>
  <si>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</si>
  <si>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</si>
  <si>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</si>
  <si>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</si>
  <si>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</si>
  <si>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</si>
  <si>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</si>
  <si>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</si>
  <si>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</si>
  <si>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</si>
  <si>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</si>
  <si>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</si>
  <si>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</si>
  <si>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</si>
  <si>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</si>
  <si>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</si>
  <si>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</si>
  <si>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</si>
  <si>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</si>
  <si>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</si>
  <si>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</si>
  <si>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</si>
  <si>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</si>
  <si>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</si>
  <si>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</si>
  <si>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</si>
  <si>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</si>
  <si>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</si>
  <si>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</si>
  <si>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 xml:space="preserve">Je kunt aangeven hoe jouw huidige handelen is verbeterd ten opzichte van voorgaand handelen. </t>
  </si>
  <si>
    <t>DT verkort BT1 - Totaal Score:</t>
  </si>
  <si>
    <t>DT verkort BT2 - Totaal Score:</t>
  </si>
  <si>
    <t>DT verkort Minor 1 - Totaal Score:</t>
  </si>
  <si>
    <t xml:space="preserve">BPB 3.10 </t>
  </si>
  <si>
    <t xml:space="preserve">BPB 3.9 </t>
  </si>
  <si>
    <t>DT verkort Minor 3 - Totaal Score:</t>
  </si>
  <si>
    <t xml:space="preserve">Is sensitief naar het individu en de groep; voelt het gedrag van de kinderen en mogelijke oorzaken daarvan aan en kan er positieve sturing aangeven. </t>
  </si>
  <si>
    <t>DT verkort Minor 2 - Totaal Score:</t>
  </si>
  <si>
    <t>Student:</t>
  </si>
  <si>
    <t>VOORWAARDELIJKE CRITERIA</t>
  </si>
  <si>
    <t>Het voorbereidingsdossier:</t>
  </si>
  <si>
    <t>bevat het adviesformulier van de mentor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</si>
  <si>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</si>
  <si>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</si>
  <si>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</si>
  <si>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</si>
  <si>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leervragen behorende bij de periode;</t>
  </si>
  <si>
    <t>uitgewerkte activiteiten (lesbeschrijvingsformulieren met evaluatie van mentor en student);</t>
  </si>
  <si>
    <t>ondertekend activiteitenoverzicht van stagedagen tot aan het werkplekassessment.</t>
  </si>
  <si>
    <t>Voorwaardelijke criteria:</t>
  </si>
  <si>
    <t>bevat het wpa-beoordelingsformulier van het voorgaande werkplekassessment;</t>
  </si>
  <si>
    <t>Datum</t>
  </si>
  <si>
    <t>Aanpassing</t>
  </si>
  <si>
    <t>Formulier</t>
  </si>
  <si>
    <t>Oordeel:</t>
  </si>
  <si>
    <t>Voldaan:</t>
  </si>
  <si>
    <t>Behaalde punten</t>
  </si>
  <si>
    <t>Eindoordeel:</t>
  </si>
  <si>
    <t>Behaalde punten:</t>
  </si>
  <si>
    <t>Eindbeoordeling:</t>
  </si>
  <si>
    <t>BT1,2,3,4 &amp; Minor1,2,3,4</t>
  </si>
  <si>
    <t>Nieuwe stijl</t>
  </si>
  <si>
    <t>Beoordelaar(s):</t>
  </si>
  <si>
    <t>voldoet aan het taalbeleid van de Hogeschool IPABO</t>
  </si>
  <si>
    <t>Laat leerlingen terugkijken op de activiteit en laat hen verwoorden wat ze hebben gedaan/beleefd/ervaren</t>
  </si>
  <si>
    <t xml:space="preserve">Laat leerlingen terugkijken op de activiteit en laat hen verwoorden wat ze hebben gedaan/beleefd/ervaren </t>
  </si>
  <si>
    <t>ALLE</t>
  </si>
  <si>
    <t>jaartal, VW criteria, aanpassing item vd2.5</t>
  </si>
  <si>
    <t xml:space="preserve">Bevat een voorbereiding (zoals gebruikelijk is op je werkplek of een lesbeschrijvingsformulier) wat minimaal lesdoelen, eigen leerdoelen en de voorbereiding (inhoud / didactisch / organisatie) van de activiteit die tijdens het werkplekassessment wordt aangeboden. </t>
  </si>
  <si>
    <t>Min 3</t>
  </si>
  <si>
    <t>VW criteria</t>
  </si>
  <si>
    <t>Jaartal</t>
  </si>
  <si>
    <t>2024-2025</t>
  </si>
  <si>
    <t>DT Verkort BT1 - werkplekassessment studiejaar 2024-2025</t>
  </si>
  <si>
    <t>DT Verkort BT2 - werkplekassessment studiejaar 2024-2025</t>
  </si>
  <si>
    <t>DT Verkort minor 1 - werkplekassessment studiejaar 2024-2025</t>
  </si>
  <si>
    <t>DT Verkort minor 2 - werkplekassessment studiejaar 2024-2025</t>
  </si>
  <si>
    <t>DT Verkort minor 3 - werkplekassessment studiejaar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</si>
</sst>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theme="1"/>
      <name val="Calibri"/>
      <family val="2"/>
      <scheme val="minor"/>
    </font>
    <font>
      <sz val="11"/>
      <color rgb="FFFF675D"/>
      <name val="Calibri"/>
      <family val="2"/>
      <scheme val="minor"/>
    </font>
    <font>
      <sz val="8"/>
      <name val="Calibri"/>
      <family val="2"/>
      <scheme val="minor"/>
    </font>
    <font>
      <b/>
      <sz val="10"/>
      <color theme="1"/>
      <name val="Calibri"/>
      <family val="2"/>
      <scheme val="minor"/>
    </font>
    <font>
      <b/>
      <sz val="10"/>
      <color rgb="FFFF675D"/>
      <name val="Calibri"/>
      <family val="2"/>
      <scheme val="minor"/>
    </font>
    <font>
      <b/>
      <sz val="11"/>
      <color rgb="FFFF675D"/>
      <name val="Calibri"/>
      <family val="2"/>
      <scheme val="minor"/>
    </font>
    <font>
      <sz val="10"/>
      <color rgb="FFFF675D"/>
      <name val="Calibri"/>
      <family val="2"/>
      <scheme val="minor"/>
    </font>
    <font>
      <sz val="14"/>
      <color theme="1"/>
      <name val="Calibri"/>
      <family val="2"/>
      <scheme val="minor"/>
    </font>
    <font>
      <b/>
      <sz val="10"/>
      <name val="Calibri"/>
      <family val="2"/>
      <scheme val="minor"/>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2">
    <xf numFmtId="0" fontId="0" fillId="0" borderId="0"/>
    <xf numFmtId="43" fontId="8" fillId="0" borderId="0" applyFont="0" applyFill="0" applyBorder="0" applyAlignment="0" applyProtection="0"/>
  </cellStyleXfs>
  <cellXfs count="69">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4" fillId="3" borderId="0" xfId="0" applyFont="1" applyFill="1"/>
    <xf numFmtId="0" fontId="6" fillId="2" borderId="0" xfId="0" applyFont="1" applyFill="1" applyAlignment="1">
      <alignment horizontal="right"/>
    </xf>
    <xf numFmtId="0" fontId="1" fillId="0" borderId="0" xfId="0" applyFont="1" applyAlignment="1">
      <alignment wrapText="1"/>
    </xf>
    <xf numFmtId="43" fontId="0" fillId="0" borderId="0" xfId="1" applyFont="1" applyFill="1" applyBorder="1"/>
    <xf numFmtId="43" fontId="0" fillId="0" borderId="0" xfId="1" applyFont="1" applyBorder="1"/>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3" borderId="0" xfId="0" applyFill="1" applyAlignment="1">
      <alignment wrapText="1"/>
    </xf>
    <xf numFmtId="0" fontId="0" fillId="3" borderId="0" xfId="0" applyFill="1" applyAlignment="1">
      <alignment horizontal="right"/>
    </xf>
    <xf numFmtId="0" fontId="12" fillId="3" borderId="0" xfId="0" applyFont="1" applyFill="1" applyAlignment="1">
      <alignment horizontal="right" wrapText="1"/>
    </xf>
    <xf numFmtId="0" fontId="12" fillId="3" borderId="0" xfId="0" applyFont="1" applyFill="1" applyAlignment="1">
      <alignment horizontal="right"/>
    </xf>
    <xf numFmtId="0" fontId="9" fillId="4" borderId="0" xfId="0" applyFont="1" applyFill="1"/>
    <xf numFmtId="1" fontId="12" fillId="4" borderId="0" xfId="0" applyNumberFormat="1" applyFont="1" applyFill="1" applyAlignment="1">
      <alignment horizontal="right"/>
    </xf>
    <xf numFmtId="0" fontId="13" fillId="4" borderId="0" xfId="0" applyFont="1" applyFill="1" applyAlignment="1">
      <alignment horizontal="right"/>
    </xf>
    <xf numFmtId="164" fontId="12" fillId="4" borderId="0" xfId="0" applyNumberFormat="1" applyFont="1" applyFill="1" applyAlignment="1">
      <alignment horizontal="right"/>
    </xf>
    <xf numFmtId="0" fontId="0" fillId="0" borderId="0" xfId="0" applyAlignment="1">
      <alignment horizontal="right"/>
    </xf>
    <xf numFmtId="0" fontId="13" fillId="3" borderId="0" xfId="0" applyFont="1" applyFill="1" applyAlignment="1">
      <alignment horizontal="right"/>
    </xf>
    <xf numFmtId="0" fontId="13" fillId="0" borderId="0" xfId="0" applyFont="1" applyAlignment="1">
      <alignment horizontal="right"/>
    </xf>
    <xf numFmtId="1" fontId="12" fillId="3" borderId="0" xfId="0" applyNumberFormat="1" applyFont="1" applyFill="1" applyAlignment="1">
      <alignment horizontal="right"/>
    </xf>
    <xf numFmtId="0" fontId="12" fillId="0" borderId="0" xfId="0" applyFont="1" applyAlignment="1">
      <alignment horizontal="right"/>
    </xf>
    <xf numFmtId="0" fontId="14" fillId="3" borderId="0" xfId="0" applyFont="1" applyFill="1" applyAlignment="1">
      <alignment horizontal="right"/>
    </xf>
    <xf numFmtId="0" fontId="14" fillId="0" borderId="0" xfId="0" applyFont="1" applyAlignment="1">
      <alignment horizontal="right"/>
    </xf>
    <xf numFmtId="0" fontId="9" fillId="3" borderId="0" xfId="0" applyFont="1" applyFill="1"/>
    <xf numFmtId="164" fontId="14" fillId="3" borderId="0" xfId="0" applyNumberFormat="1" applyFont="1" applyFill="1" applyAlignment="1">
      <alignment horizontal="right"/>
    </xf>
    <xf numFmtId="164" fontId="12" fillId="3" borderId="0" xfId="0" applyNumberFormat="1" applyFont="1" applyFill="1" applyAlignment="1">
      <alignment horizontal="right"/>
    </xf>
    <xf numFmtId="1" fontId="12" fillId="3" borderId="0" xfId="0" applyNumberFormat="1" applyFont="1" applyFill="1"/>
    <xf numFmtId="0" fontId="9" fillId="2" borderId="0" xfId="0" applyFont="1" applyFill="1"/>
    <xf numFmtId="1" fontId="9" fillId="2" borderId="0" xfId="0" applyNumberFormat="1" applyFont="1" applyFill="1"/>
    <xf numFmtId="0" fontId="12" fillId="4" borderId="0" xfId="0" applyFont="1" applyFill="1" applyAlignment="1">
      <alignment horizontal="right"/>
    </xf>
    <xf numFmtId="0" fontId="15" fillId="2" borderId="0" xfId="0" applyFont="1" applyFill="1"/>
    <xf numFmtId="0" fontId="6" fillId="2" borderId="0" xfId="0" applyFont="1" applyFill="1" applyAlignment="1">
      <alignment horizontal="center"/>
    </xf>
    <xf numFmtId="0" fontId="15" fillId="0" borderId="0" xfId="0" applyFont="1"/>
    <xf numFmtId="0" fontId="2" fillId="2" borderId="0" xfId="0" applyFont="1" applyFill="1"/>
    <xf numFmtId="0" fontId="2" fillId="0" borderId="0" xfId="0" applyFont="1"/>
    <xf numFmtId="164" fontId="15" fillId="2" borderId="0" xfId="0" applyNumberFormat="1" applyFont="1" applyFill="1"/>
    <xf numFmtId="0" fontId="13" fillId="3" borderId="0" xfId="0" applyFont="1" applyFill="1" applyAlignment="1">
      <alignment horizontal="right" wrapText="1"/>
    </xf>
    <xf numFmtId="0" fontId="12" fillId="2" borderId="0" xfId="0" applyFont="1" applyFill="1" applyAlignment="1">
      <alignment horizontal="right"/>
    </xf>
    <xf numFmtId="1" fontId="12" fillId="2" borderId="0" xfId="0" applyNumberFormat="1" applyFont="1" applyFill="1" applyAlignment="1">
      <alignment horizontal="right"/>
    </xf>
    <xf numFmtId="164" fontId="12" fillId="3" borderId="0" xfId="0" applyNumberFormat="1" applyFont="1" applyFill="1"/>
    <xf numFmtId="0" fontId="0" fillId="2" borderId="0" xfId="0" applyFill="1" applyAlignment="1">
      <alignment horizontal="right"/>
    </xf>
    <xf numFmtId="0" fontId="13" fillId="2" borderId="0" xfId="0" applyFont="1" applyFill="1" applyAlignment="1">
      <alignment horizontal="right"/>
    </xf>
    <xf numFmtId="0" fontId="15" fillId="2" borderId="0" xfId="0" applyFont="1" applyFill="1" applyAlignment="1">
      <alignment horizontal="right"/>
    </xf>
    <xf numFmtId="0" fontId="2" fillId="2" borderId="0" xfId="0" applyFont="1" applyFill="1" applyAlignment="1">
      <alignment horizontal="right"/>
    </xf>
    <xf numFmtId="164" fontId="15" fillId="2" borderId="0" xfId="0" applyNumberFormat="1" applyFont="1" applyFill="1" applyAlignment="1">
      <alignment horizontal="right"/>
    </xf>
    <xf numFmtId="1" fontId="0" fillId="2" borderId="0" xfId="0" applyNumberFormat="1" applyFill="1" applyAlignment="1">
      <alignment horizontal="right"/>
    </xf>
    <xf numFmtId="0" fontId="11" fillId="3" borderId="0" xfId="0" applyFont="1" applyFill="1" applyAlignment="1">
      <alignment horizontal="right"/>
    </xf>
    <xf numFmtId="0" fontId="16" fillId="3" borderId="0" xfId="0" applyFont="1" applyFill="1" applyAlignment="1">
      <alignment horizontal="right"/>
    </xf>
    <xf numFmtId="0" fontId="11" fillId="3" borderId="3" xfId="0" applyFont="1" applyFill="1" applyBorder="1" applyAlignment="1">
      <alignment horizontal="right"/>
    </xf>
    <xf numFmtId="0" fontId="1" fillId="0" borderId="2"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1" fontId="0" fillId="0" borderId="0" xfId="0" applyNumberFormat="1" applyProtection="1">
      <protection locked="0"/>
    </xf>
    <xf numFmtId="0" fontId="1" fillId="0" borderId="1" xfId="0" applyFont="1" applyBorder="1" applyProtection="1">
      <protection locked="0"/>
    </xf>
    <xf numFmtId="164" fontId="7" fillId="2" borderId="0" xfId="0" applyNumberFormat="1" applyFont="1" applyFill="1" applyAlignment="1">
      <alignment horizontal="right"/>
    </xf>
  </cellXfs>
  <cellStyles count="2">
    <cellStyle name="Komma" xfId="1" builtinId="3"/>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FD4FED92-D022-40CF-A54C-8384BE451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373D9CC-17AF-416E-B50C-0BBC91289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459600A-4A0B-4B71-9A71-2BD25353A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FB053FE-03E1-4485-B6E3-3BBC541E2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8DC0B23-CDF5-4C35-BD3A-F67CCD2CA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768F-70D2-4E43-87F0-CD730E512DD6}">
  <dimension ref="A1:E68"/>
  <sheetViews>
    <sheetView tabSelected="1"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172</v>
      </c>
      <c r="D6" s="8"/>
      <c r="E6" s="8"/>
    </row>
    <row r="7" spans="1:5" ht="18.75" x14ac:dyDescent="0.3">
      <c r="A7" s="8"/>
      <c r="B7" s="8"/>
      <c r="C7" s="10"/>
      <c r="D7" s="8"/>
      <c r="E7" s="8"/>
    </row>
    <row r="8" spans="1:5" x14ac:dyDescent="0.25">
      <c r="A8" s="8"/>
      <c r="B8" s="60" t="s">
        <v>137</v>
      </c>
      <c r="C8" s="63"/>
      <c r="D8" s="8"/>
      <c r="E8" s="8"/>
    </row>
    <row r="9" spans="1:5" x14ac:dyDescent="0.25">
      <c r="A9" s="8"/>
      <c r="B9" s="60" t="s">
        <v>0</v>
      </c>
      <c r="C9" s="63"/>
      <c r="D9" s="8"/>
      <c r="E9" s="8"/>
    </row>
    <row r="10" spans="1:5" x14ac:dyDescent="0.25">
      <c r="A10" s="8"/>
      <c r="B10" s="60" t="s">
        <v>161</v>
      </c>
      <c r="C10" s="63"/>
      <c r="D10" s="8"/>
      <c r="E10" s="8"/>
    </row>
    <row r="11" spans="1:5" x14ac:dyDescent="0.25">
      <c r="A11" s="8"/>
      <c r="B11" s="8"/>
      <c r="C11" s="8"/>
      <c r="D11" s="8"/>
      <c r="E11" s="8"/>
    </row>
    <row r="12" spans="1:5" s="46" customFormat="1" ht="18.75" x14ac:dyDescent="0.3">
      <c r="A12" s="44"/>
      <c r="B12" s="44"/>
      <c r="C12" s="45" t="s">
        <v>138</v>
      </c>
      <c r="D12" s="44"/>
      <c r="E12" s="44"/>
    </row>
    <row r="13" spans="1:5" x14ac:dyDescent="0.25">
      <c r="C13" s="15" t="s">
        <v>139</v>
      </c>
      <c r="D13" s="21" t="s">
        <v>154</v>
      </c>
    </row>
    <row r="14" spans="1:5" x14ac:dyDescent="0.25">
      <c r="C14" s="2" t="s">
        <v>162</v>
      </c>
      <c r="D14" s="64"/>
    </row>
    <row r="15" spans="1:5" x14ac:dyDescent="0.25">
      <c r="C15" s="2" t="s">
        <v>140</v>
      </c>
      <c r="D15" s="64"/>
    </row>
    <row r="16" spans="1:5" ht="45" x14ac:dyDescent="0.25">
      <c r="C16" s="2" t="s">
        <v>141</v>
      </c>
      <c r="D16" s="64"/>
    </row>
    <row r="17" spans="1:5" ht="30" x14ac:dyDescent="0.25">
      <c r="C17" s="2" t="s">
        <v>142</v>
      </c>
      <c r="D17" s="64"/>
    </row>
    <row r="18" spans="1:5" x14ac:dyDescent="0.25">
      <c r="A18" s="8"/>
      <c r="B18" s="8"/>
      <c r="C18" s="22"/>
      <c r="D18" s="23"/>
      <c r="E18" s="8"/>
    </row>
    <row r="19" spans="1:5" x14ac:dyDescent="0.25">
      <c r="C19" s="15" t="s">
        <v>143</v>
      </c>
      <c r="D19" s="21" t="s">
        <v>154</v>
      </c>
    </row>
    <row r="20" spans="1:5" x14ac:dyDescent="0.25">
      <c r="C20" s="2" t="s">
        <v>144</v>
      </c>
      <c r="D20" s="64"/>
    </row>
    <row r="21" spans="1:5" x14ac:dyDescent="0.25">
      <c r="C21" s="2" t="s">
        <v>149</v>
      </c>
      <c r="D21" s="64"/>
    </row>
    <row r="22" spans="1:5" x14ac:dyDescent="0.25">
      <c r="C22" s="2" t="s">
        <v>145</v>
      </c>
      <c r="D22" s="64"/>
    </row>
    <row r="23" spans="1:5" ht="30" x14ac:dyDescent="0.25">
      <c r="C23" s="2" t="s">
        <v>146</v>
      </c>
      <c r="D23" s="64"/>
    </row>
    <row r="24" spans="1:5" x14ac:dyDescent="0.25">
      <c r="C24" t="s">
        <v>147</v>
      </c>
      <c r="D24" s="64"/>
    </row>
    <row r="25" spans="1:5" x14ac:dyDescent="0.25">
      <c r="A25" s="8"/>
      <c r="B25" s="8"/>
      <c r="C25" s="24" t="s">
        <v>153</v>
      </c>
      <c r="D25" s="25" t="str">
        <f>IF(AND(D14="JA",D15="JA",D16="JA",D17="JA",D20="JA",D21="JA",D22="JA",D23="JA",D24="JA"),"Voldaan","Niet voldaan")</f>
        <v>Niet voldaan</v>
      </c>
      <c r="E25" s="8"/>
    </row>
    <row r="26" spans="1:5" s="46" customFormat="1" ht="18.75" x14ac:dyDescent="0.3">
      <c r="A26" s="44"/>
      <c r="B26" s="44"/>
      <c r="C26" s="45" t="s">
        <v>4</v>
      </c>
      <c r="D26" s="44"/>
      <c r="E26" s="44"/>
    </row>
    <row r="27" spans="1:5" s="1" customFormat="1" x14ac:dyDescent="0.25">
      <c r="B27" s="1" t="s">
        <v>1</v>
      </c>
      <c r="C27" s="1" t="s">
        <v>5</v>
      </c>
      <c r="D27" s="1" t="s">
        <v>6</v>
      </c>
    </row>
    <row r="28" spans="1:5" ht="30" x14ac:dyDescent="0.25">
      <c r="B28" s="4" t="s">
        <v>2</v>
      </c>
      <c r="C28" s="2" t="s">
        <v>7</v>
      </c>
      <c r="D28" s="65"/>
      <c r="E28" s="3"/>
    </row>
    <row r="29" spans="1:5" x14ac:dyDescent="0.25">
      <c r="B29" s="4" t="s">
        <v>2</v>
      </c>
      <c r="C29" s="2" t="s">
        <v>10</v>
      </c>
      <c r="D29" s="66"/>
    </row>
    <row r="30" spans="1:5" x14ac:dyDescent="0.25">
      <c r="B30" s="4" t="s">
        <v>2</v>
      </c>
      <c r="C30" s="2" t="s">
        <v>11</v>
      </c>
      <c r="D30" s="66"/>
    </row>
    <row r="31" spans="1:5" x14ac:dyDescent="0.25">
      <c r="B31" s="4" t="s">
        <v>2</v>
      </c>
      <c r="C31" s="2" t="s">
        <v>12</v>
      </c>
      <c r="D31" s="66"/>
    </row>
    <row r="32" spans="1:5" ht="30" x14ac:dyDescent="0.25">
      <c r="B32" s="4" t="s">
        <v>2</v>
      </c>
      <c r="C32" s="2" t="s">
        <v>13</v>
      </c>
      <c r="D32" s="66"/>
    </row>
    <row r="33" spans="1:5" ht="30" x14ac:dyDescent="0.25">
      <c r="B33" s="4" t="s">
        <v>3</v>
      </c>
      <c r="C33" s="2" t="s">
        <v>14</v>
      </c>
      <c r="D33" s="66"/>
    </row>
    <row r="34" spans="1:5" ht="30" x14ac:dyDescent="0.25">
      <c r="B34" s="4" t="s">
        <v>3</v>
      </c>
      <c r="C34" s="2" t="s">
        <v>15</v>
      </c>
      <c r="D34" s="66"/>
    </row>
    <row r="35" spans="1:5" s="34" customFormat="1" ht="12.75" x14ac:dyDescent="0.2">
      <c r="A35" s="25"/>
      <c r="B35" s="25"/>
      <c r="C35" s="25" t="s">
        <v>155</v>
      </c>
      <c r="D35" s="33">
        <f>SUM(D28:D34)</f>
        <v>0</v>
      </c>
      <c r="E35" s="25"/>
    </row>
    <row r="36" spans="1:5" s="34" customFormat="1" ht="12.75" x14ac:dyDescent="0.2">
      <c r="A36" s="25"/>
      <c r="B36" s="25"/>
      <c r="C36" s="25" t="s">
        <v>153</v>
      </c>
      <c r="D36" s="25" t="str">
        <f>IF(D35&lt;14,IF(D35&gt;=1,"Onvoldoende",""),"Voldoende")</f>
        <v/>
      </c>
      <c r="E36" s="25"/>
    </row>
    <row r="37" spans="1:5" s="48" customFormat="1" ht="18.75" x14ac:dyDescent="0.3">
      <c r="A37" s="47"/>
      <c r="B37" s="47"/>
      <c r="C37" s="45" t="s">
        <v>9</v>
      </c>
      <c r="D37" s="47"/>
      <c r="E37" s="47"/>
    </row>
    <row r="38" spans="1:5" s="1" customFormat="1" x14ac:dyDescent="0.25">
      <c r="B38" s="1" t="s">
        <v>1</v>
      </c>
      <c r="C38" s="1" t="s">
        <v>5</v>
      </c>
      <c r="D38" s="1" t="s">
        <v>6</v>
      </c>
    </row>
    <row r="39" spans="1:5" x14ac:dyDescent="0.25">
      <c r="B39" s="4" t="s">
        <v>16</v>
      </c>
      <c r="C39" s="5" t="s">
        <v>21</v>
      </c>
      <c r="D39" s="66"/>
    </row>
    <row r="40" spans="1:5" x14ac:dyDescent="0.25">
      <c r="B40" s="4" t="s">
        <v>17</v>
      </c>
      <c r="C40" s="2" t="s">
        <v>22</v>
      </c>
      <c r="D40" s="66"/>
    </row>
    <row r="41" spans="1:5" x14ac:dyDescent="0.25">
      <c r="B41" s="4" t="s">
        <v>18</v>
      </c>
      <c r="C41" s="2" t="s">
        <v>23</v>
      </c>
      <c r="D41" s="66"/>
    </row>
    <row r="42" spans="1:5" ht="30" x14ac:dyDescent="0.25">
      <c r="B42" s="4" t="s">
        <v>18</v>
      </c>
      <c r="C42" s="2" t="s">
        <v>24</v>
      </c>
      <c r="D42" s="66"/>
    </row>
    <row r="43" spans="1:5" ht="30" x14ac:dyDescent="0.25">
      <c r="B43" s="4" t="s">
        <v>19</v>
      </c>
      <c r="C43" s="2" t="s">
        <v>25</v>
      </c>
      <c r="D43" s="66"/>
    </row>
    <row r="44" spans="1:5" x14ac:dyDescent="0.25">
      <c r="B44" s="4" t="s">
        <v>20</v>
      </c>
      <c r="C44" s="2" t="s">
        <v>26</v>
      </c>
      <c r="D44" s="66"/>
    </row>
    <row r="45" spans="1:5" x14ac:dyDescent="0.25">
      <c r="B45" s="4" t="s">
        <v>20</v>
      </c>
      <c r="C45" s="2" t="s">
        <v>27</v>
      </c>
      <c r="D45" s="66"/>
    </row>
    <row r="46" spans="1:5" x14ac:dyDescent="0.25">
      <c r="B46" s="4" t="s">
        <v>20</v>
      </c>
      <c r="C46" s="2" t="s">
        <v>28</v>
      </c>
      <c r="D46" s="66"/>
    </row>
    <row r="47" spans="1:5" s="34" customFormat="1" ht="15" customHeight="1" x14ac:dyDescent="0.2">
      <c r="A47" s="25"/>
      <c r="B47" s="25"/>
      <c r="C47" s="25" t="s">
        <v>155</v>
      </c>
      <c r="D47" s="33">
        <f>SUM(D39:D46)</f>
        <v>0</v>
      </c>
      <c r="E47" s="25"/>
    </row>
    <row r="48" spans="1:5" s="34" customFormat="1" ht="15" customHeight="1" x14ac:dyDescent="0.2">
      <c r="A48" s="25"/>
      <c r="B48" s="25"/>
      <c r="C48" s="25" t="s">
        <v>153</v>
      </c>
      <c r="D48" s="39" t="str">
        <f>IF(D47&lt;16,IF(D47&gt;=1,"Onvoldoende",""),"Voldoende")</f>
        <v/>
      </c>
      <c r="E48" s="25"/>
    </row>
    <row r="49" spans="1:5" s="46" customFormat="1" ht="18.75" x14ac:dyDescent="0.3">
      <c r="A49" s="44"/>
      <c r="B49" s="44"/>
      <c r="C49" s="45" t="s">
        <v>29</v>
      </c>
      <c r="D49" s="49"/>
      <c r="E49" s="44"/>
    </row>
    <row r="50" spans="1:5" s="1" customFormat="1" x14ac:dyDescent="0.25">
      <c r="B50" s="1" t="s">
        <v>1</v>
      </c>
      <c r="C50" s="1" t="s">
        <v>5</v>
      </c>
      <c r="D50" s="1" t="s">
        <v>6</v>
      </c>
    </row>
    <row r="51" spans="1:5" ht="30" x14ac:dyDescent="0.25">
      <c r="B51" s="6" t="s">
        <v>30</v>
      </c>
      <c r="C51" s="2" t="s">
        <v>31</v>
      </c>
      <c r="D51" s="66"/>
    </row>
    <row r="52" spans="1:5" ht="30" x14ac:dyDescent="0.25">
      <c r="B52" s="6" t="s">
        <v>30</v>
      </c>
      <c r="C52" s="2" t="s">
        <v>59</v>
      </c>
      <c r="D52" s="66"/>
    </row>
    <row r="53" spans="1:5" ht="30" x14ac:dyDescent="0.25">
      <c r="B53" s="6" t="s">
        <v>30</v>
      </c>
      <c r="C53" s="2" t="s">
        <v>60</v>
      </c>
      <c r="D53" s="66"/>
    </row>
    <row r="54" spans="1:5" x14ac:dyDescent="0.25">
      <c r="B54" s="6" t="s">
        <v>30</v>
      </c>
      <c r="C54" s="2" t="s">
        <v>61</v>
      </c>
      <c r="D54" s="66"/>
    </row>
    <row r="55" spans="1:5" ht="30" x14ac:dyDescent="0.25">
      <c r="B55" s="6" t="s">
        <v>30</v>
      </c>
      <c r="C55" s="2" t="s">
        <v>62</v>
      </c>
      <c r="D55" s="66"/>
    </row>
    <row r="56" spans="1:5" ht="30" x14ac:dyDescent="0.25">
      <c r="B56" s="6" t="s">
        <v>65</v>
      </c>
      <c r="C56" s="2" t="s">
        <v>66</v>
      </c>
      <c r="D56" s="66"/>
    </row>
    <row r="57" spans="1:5" ht="30" x14ac:dyDescent="0.25">
      <c r="B57" s="6" t="s">
        <v>65</v>
      </c>
      <c r="C57" s="2" t="s">
        <v>69</v>
      </c>
      <c r="D57" s="66"/>
    </row>
    <row r="58" spans="1:5" ht="30" x14ac:dyDescent="0.25">
      <c r="B58" s="6" t="s">
        <v>65</v>
      </c>
      <c r="C58" s="2" t="s">
        <v>70</v>
      </c>
      <c r="D58" s="66"/>
    </row>
    <row r="59" spans="1:5" s="34" customFormat="1" ht="15" customHeight="1" x14ac:dyDescent="0.2">
      <c r="A59" s="25"/>
      <c r="B59" s="25"/>
      <c r="C59" s="25" t="s">
        <v>155</v>
      </c>
      <c r="D59" s="33">
        <f>SUM(D51:D58)</f>
        <v>0</v>
      </c>
      <c r="E59" s="25"/>
    </row>
    <row r="60" spans="1:5" s="34" customFormat="1" ht="15" customHeight="1" x14ac:dyDescent="0.2">
      <c r="A60" s="25"/>
      <c r="B60" s="25"/>
      <c r="C60" s="25" t="s">
        <v>153</v>
      </c>
      <c r="D60" s="33" t="str">
        <f>IF(D59&lt;16,IF(D59&gt;=1,"Onvoldoende",""),"Voldoende")</f>
        <v/>
      </c>
      <c r="E60" s="25"/>
    </row>
    <row r="61" spans="1:5" ht="30" customHeight="1" x14ac:dyDescent="0.25">
      <c r="A61" s="41"/>
      <c r="B61" s="41"/>
      <c r="C61" s="41"/>
      <c r="D61" s="42"/>
      <c r="E61" s="41"/>
    </row>
    <row r="62" spans="1:5" x14ac:dyDescent="0.25">
      <c r="A62" s="26"/>
      <c r="B62" s="26"/>
      <c r="C62" s="28" t="s">
        <v>129</v>
      </c>
      <c r="D62" s="27">
        <f>SUM(D35+D47+D59)</f>
        <v>0</v>
      </c>
      <c r="E62" s="26"/>
    </row>
    <row r="63" spans="1:5" x14ac:dyDescent="0.25">
      <c r="A63" s="26"/>
      <c r="B63" s="26"/>
      <c r="C63" s="28" t="s">
        <v>148</v>
      </c>
      <c r="D63" s="27" t="str">
        <f>IF(AND(D14="JA",D15="JA",D16="JA",D17="JA",D20="JA",D21="JA",D22="JA",D23="JA",D24="JA"),"Voldaan","Niet voldaan")</f>
        <v>Niet voldaan</v>
      </c>
      <c r="E63" s="26"/>
    </row>
    <row r="64" spans="1:5" x14ac:dyDescent="0.25">
      <c r="A64" s="26"/>
      <c r="B64" s="26"/>
      <c r="C64" s="28" t="s">
        <v>73</v>
      </c>
      <c r="D64" s="27" t="str">
        <f>IF(D35&lt;14,IF(D35&gt;=1,"Onvoldoende",""),"Voldoende")</f>
        <v/>
      </c>
      <c r="E64" s="26"/>
    </row>
    <row r="65" spans="1:5" x14ac:dyDescent="0.25">
      <c r="A65" s="26"/>
      <c r="B65" s="26"/>
      <c r="C65" s="28" t="s">
        <v>74</v>
      </c>
      <c r="D65" s="27" t="str">
        <f>IF(D47&lt;16,IF(D47&gt;=1,"Onvoldoende",""),"Voldoende")</f>
        <v/>
      </c>
      <c r="E65" s="26"/>
    </row>
    <row r="66" spans="1:5" x14ac:dyDescent="0.25">
      <c r="A66" s="26"/>
      <c r="B66" s="26"/>
      <c r="C66" s="28" t="s">
        <v>75</v>
      </c>
      <c r="D66" s="27" t="str">
        <f>IF(D59&lt;16,IF(D59&gt;=1,"Onvoldoende",""),"Voldoende")</f>
        <v/>
      </c>
      <c r="E66" s="26"/>
    </row>
    <row r="67" spans="1:5" x14ac:dyDescent="0.25">
      <c r="A67" s="26"/>
      <c r="B67" s="26"/>
      <c r="C67" s="28" t="s">
        <v>8</v>
      </c>
      <c r="D67" s="29" t="str">
        <f>IF(D62&gt;=1,4.5/(69-46)*(D62-46)+5.5,"")</f>
        <v/>
      </c>
      <c r="E67" s="26"/>
    </row>
    <row r="68" spans="1:5" ht="30" customHeight="1" x14ac:dyDescent="0.3">
      <c r="A68" s="7"/>
      <c r="B68" s="7"/>
      <c r="C68" s="14" t="s">
        <v>156</v>
      </c>
      <c r="D68" s="68" t="str">
        <f xml:space="preserve"> IF(AND(D67&gt;=5.5,D63="Voldaan",D64="Voldoende",D65="Voldoende",D66="Voldoende"),D67,"Onvoldoende")</f>
        <v>Onvoldoende</v>
      </c>
      <c r="E68" s="7"/>
    </row>
  </sheetData>
  <sheetProtection sheet="1" objects="1" scenarios="1"/>
  <dataValidations count="2">
    <dataValidation type="list" allowBlank="1" showInputMessage="1" showErrorMessage="1" sqref="D28:D34 D39:D46 D51:D58" xr:uid="{80B1C3A9-8557-4DE9-9780-51DB7E58F33C}">
      <formula1>"0,1,2,3"</formula1>
    </dataValidation>
    <dataValidation type="list" allowBlank="1" showInputMessage="1" showErrorMessage="1" sqref="D14:D17 D20:D24" xr:uid="{16B704DB-B0C8-4E38-98E7-410A0722603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0C3-1FD9-40FE-B42D-44F40709EEDA}">
  <dimension ref="A1:E95"/>
  <sheetViews>
    <sheetView topLeftCell="A44"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173</v>
      </c>
      <c r="D6" s="8"/>
      <c r="E6" s="8"/>
    </row>
    <row r="7" spans="1:5" ht="18.75" x14ac:dyDescent="0.3">
      <c r="A7" s="8"/>
      <c r="B7" s="8"/>
      <c r="C7" s="10"/>
      <c r="D7" s="8"/>
      <c r="E7" s="8"/>
    </row>
    <row r="8" spans="1:5" x14ac:dyDescent="0.25">
      <c r="A8" s="8"/>
      <c r="B8" s="61" t="s">
        <v>137</v>
      </c>
      <c r="C8" s="63"/>
      <c r="D8" s="8"/>
      <c r="E8" s="8"/>
    </row>
    <row r="9" spans="1:5" x14ac:dyDescent="0.25">
      <c r="A9" s="8"/>
      <c r="B9" s="61" t="s">
        <v>0</v>
      </c>
      <c r="C9" s="63"/>
      <c r="D9" s="8"/>
      <c r="E9" s="8"/>
    </row>
    <row r="10" spans="1:5" x14ac:dyDescent="0.25">
      <c r="A10" s="8"/>
      <c r="B10" s="61" t="s">
        <v>161</v>
      </c>
      <c r="C10" s="63"/>
      <c r="D10" s="8"/>
      <c r="E10" s="8"/>
    </row>
    <row r="11" spans="1:5" x14ac:dyDescent="0.25">
      <c r="A11" s="8"/>
      <c r="B11" s="8"/>
      <c r="C11" s="8"/>
      <c r="D11" s="8"/>
      <c r="E11" s="8"/>
    </row>
    <row r="12" spans="1:5" s="46" customFormat="1" ht="18.75" x14ac:dyDescent="0.3">
      <c r="A12" s="44"/>
      <c r="B12" s="44"/>
      <c r="C12" s="45" t="s">
        <v>138</v>
      </c>
      <c r="D12" s="44"/>
      <c r="E12" s="44"/>
    </row>
    <row r="13" spans="1:5" x14ac:dyDescent="0.25">
      <c r="C13" s="15" t="s">
        <v>139</v>
      </c>
      <c r="D13" s="21" t="s">
        <v>154</v>
      </c>
    </row>
    <row r="14" spans="1:5" x14ac:dyDescent="0.25">
      <c r="C14" s="2" t="s">
        <v>162</v>
      </c>
      <c r="D14" s="64"/>
    </row>
    <row r="15" spans="1:5" x14ac:dyDescent="0.25">
      <c r="C15" s="2" t="s">
        <v>140</v>
      </c>
      <c r="D15" s="64"/>
    </row>
    <row r="16" spans="1:5" ht="45" x14ac:dyDescent="0.25">
      <c r="C16" s="2" t="s">
        <v>141</v>
      </c>
      <c r="D16" s="64"/>
    </row>
    <row r="17" spans="1:5" ht="30" x14ac:dyDescent="0.25">
      <c r="C17" s="2" t="s">
        <v>142</v>
      </c>
      <c r="D17" s="64"/>
    </row>
    <row r="18" spans="1:5" x14ac:dyDescent="0.25">
      <c r="A18" s="8"/>
      <c r="B18" s="8"/>
      <c r="C18" s="22"/>
      <c r="D18" s="23"/>
      <c r="E18" s="8"/>
    </row>
    <row r="19" spans="1:5" x14ac:dyDescent="0.25">
      <c r="C19" s="15" t="s">
        <v>143</v>
      </c>
      <c r="D19" s="21" t="s">
        <v>154</v>
      </c>
    </row>
    <row r="20" spans="1:5" x14ac:dyDescent="0.25">
      <c r="C20" s="2" t="s">
        <v>144</v>
      </c>
      <c r="D20" s="64"/>
    </row>
    <row r="21" spans="1:5" x14ac:dyDescent="0.25">
      <c r="C21" s="2" t="s">
        <v>149</v>
      </c>
      <c r="D21" s="64"/>
    </row>
    <row r="22" spans="1:5" x14ac:dyDescent="0.25">
      <c r="C22" s="2" t="s">
        <v>145</v>
      </c>
      <c r="D22" s="64"/>
    </row>
    <row r="23" spans="1:5" ht="30" x14ac:dyDescent="0.25">
      <c r="C23" s="2" t="s">
        <v>146</v>
      </c>
      <c r="D23" s="64"/>
    </row>
    <row r="24" spans="1:5" x14ac:dyDescent="0.25">
      <c r="C24" t="s">
        <v>147</v>
      </c>
      <c r="D24" s="64"/>
    </row>
    <row r="25" spans="1:5" x14ac:dyDescent="0.25">
      <c r="A25" s="8"/>
      <c r="B25" s="8"/>
      <c r="C25" s="50" t="s">
        <v>153</v>
      </c>
      <c r="D25" s="25" t="str">
        <f>IF(AND(D14="JA",D15="JA",D16="JA",D17="JA",D20="JA",D21="JA",D22="JA",D23="JA",D24="JA"),"Voldaan","Niet voldaan")</f>
        <v>Niet voldaan</v>
      </c>
      <c r="E25" s="8"/>
    </row>
    <row r="26" spans="1:5" s="46" customFormat="1" ht="18.75" x14ac:dyDescent="0.3">
      <c r="A26" s="44"/>
      <c r="B26" s="44"/>
      <c r="C26" s="45" t="s">
        <v>4</v>
      </c>
      <c r="D26" s="44"/>
      <c r="E26" s="44"/>
    </row>
    <row r="27" spans="1:5" s="1" customFormat="1" x14ac:dyDescent="0.25">
      <c r="B27" s="1" t="s">
        <v>1</v>
      </c>
      <c r="C27" s="1" t="s">
        <v>5</v>
      </c>
      <c r="D27" s="1" t="s">
        <v>6</v>
      </c>
    </row>
    <row r="28" spans="1:5" ht="30" x14ac:dyDescent="0.25">
      <c r="B28" s="4" t="s">
        <v>2</v>
      </c>
      <c r="C28" s="2" t="s">
        <v>7</v>
      </c>
      <c r="D28" s="65"/>
      <c r="E28" s="3"/>
    </row>
    <row r="29" spans="1:5" x14ac:dyDescent="0.25">
      <c r="B29" s="4" t="s">
        <v>2</v>
      </c>
      <c r="C29" s="2" t="s">
        <v>10</v>
      </c>
      <c r="D29" s="66"/>
    </row>
    <row r="30" spans="1:5" x14ac:dyDescent="0.25">
      <c r="B30" s="4" t="s">
        <v>2</v>
      </c>
      <c r="C30" s="2" t="s">
        <v>11</v>
      </c>
      <c r="D30" s="66"/>
    </row>
    <row r="31" spans="1:5" x14ac:dyDescent="0.25">
      <c r="B31" s="4" t="s">
        <v>2</v>
      </c>
      <c r="C31" s="2" t="s">
        <v>12</v>
      </c>
      <c r="D31" s="66"/>
    </row>
    <row r="32" spans="1:5" ht="30" x14ac:dyDescent="0.25">
      <c r="B32" s="4" t="s">
        <v>2</v>
      </c>
      <c r="C32" s="2" t="s">
        <v>13</v>
      </c>
      <c r="D32" s="66"/>
    </row>
    <row r="33" spans="1:5" x14ac:dyDescent="0.25">
      <c r="B33" s="4" t="s">
        <v>32</v>
      </c>
      <c r="C33" s="2" t="s">
        <v>33</v>
      </c>
      <c r="D33" s="66"/>
    </row>
    <row r="34" spans="1:5" x14ac:dyDescent="0.25">
      <c r="B34" s="4" t="s">
        <v>32</v>
      </c>
      <c r="C34" s="2" t="s">
        <v>34</v>
      </c>
      <c r="D34" s="66"/>
    </row>
    <row r="35" spans="1:5" x14ac:dyDescent="0.25">
      <c r="B35" s="4" t="s">
        <v>32</v>
      </c>
      <c r="C35" s="2" t="s">
        <v>35</v>
      </c>
      <c r="D35" s="66"/>
    </row>
    <row r="36" spans="1:5" ht="30" x14ac:dyDescent="0.25">
      <c r="B36" s="4" t="s">
        <v>37</v>
      </c>
      <c r="C36" s="2" t="s">
        <v>36</v>
      </c>
      <c r="D36" s="66"/>
    </row>
    <row r="37" spans="1:5" ht="30" x14ac:dyDescent="0.25">
      <c r="B37" s="4" t="s">
        <v>3</v>
      </c>
      <c r="C37" s="2" t="s">
        <v>14</v>
      </c>
      <c r="D37" s="66"/>
    </row>
    <row r="38" spans="1:5" ht="30" x14ac:dyDescent="0.25">
      <c r="B38" s="4" t="s">
        <v>3</v>
      </c>
      <c r="C38" s="2" t="s">
        <v>15</v>
      </c>
      <c r="D38" s="66"/>
    </row>
    <row r="39" spans="1:5" x14ac:dyDescent="0.25">
      <c r="B39" s="4" t="s">
        <v>38</v>
      </c>
      <c r="C39" s="2" t="s">
        <v>39</v>
      </c>
      <c r="D39" s="66"/>
    </row>
    <row r="40" spans="1:5" ht="30" x14ac:dyDescent="0.25">
      <c r="B40" s="4" t="s">
        <v>38</v>
      </c>
      <c r="C40" s="2" t="s">
        <v>40</v>
      </c>
      <c r="D40" s="66"/>
    </row>
    <row r="41" spans="1:5" ht="30" x14ac:dyDescent="0.25">
      <c r="B41" s="4" t="s">
        <v>38</v>
      </c>
      <c r="C41" s="2" t="s">
        <v>41</v>
      </c>
      <c r="D41" s="66"/>
    </row>
    <row r="42" spans="1:5" ht="30" x14ac:dyDescent="0.25">
      <c r="B42" s="4" t="s">
        <v>38</v>
      </c>
      <c r="C42" s="2" t="s">
        <v>42</v>
      </c>
      <c r="D42" s="66"/>
    </row>
    <row r="43" spans="1:5" ht="30" x14ac:dyDescent="0.25">
      <c r="B43" s="4" t="s">
        <v>38</v>
      </c>
      <c r="C43" s="2" t="s">
        <v>43</v>
      </c>
      <c r="D43" s="66"/>
    </row>
    <row r="44" spans="1:5" s="1" customFormat="1" x14ac:dyDescent="0.25">
      <c r="A44" s="11"/>
      <c r="B44" s="12"/>
      <c r="C44" s="25" t="s">
        <v>155</v>
      </c>
      <c r="D44" s="33">
        <f>SUM(D28:D43)</f>
        <v>0</v>
      </c>
      <c r="E44" s="11"/>
    </row>
    <row r="45" spans="1:5" x14ac:dyDescent="0.25">
      <c r="A45" s="8"/>
      <c r="B45" s="13"/>
      <c r="C45" s="25" t="s">
        <v>153</v>
      </c>
      <c r="D45" s="25" t="str">
        <f>IF(D44&lt;32,IF(D44&gt;=1,"Onvoldoende",""),"Voldoende")</f>
        <v/>
      </c>
      <c r="E45" s="8"/>
    </row>
    <row r="46" spans="1:5" s="48" customFormat="1" ht="18.75" x14ac:dyDescent="0.3">
      <c r="A46" s="47"/>
      <c r="B46" s="47"/>
      <c r="C46" s="45" t="s">
        <v>9</v>
      </c>
      <c r="D46" s="47"/>
      <c r="E46" s="47"/>
    </row>
    <row r="47" spans="1:5" s="1" customFormat="1" x14ac:dyDescent="0.25">
      <c r="B47" s="1" t="s">
        <v>1</v>
      </c>
      <c r="C47" s="1" t="s">
        <v>5</v>
      </c>
      <c r="D47" s="1" t="s">
        <v>6</v>
      </c>
    </row>
    <row r="48" spans="1:5" x14ac:dyDescent="0.25">
      <c r="B48" s="4" t="s">
        <v>16</v>
      </c>
      <c r="C48" s="5" t="s">
        <v>21</v>
      </c>
      <c r="D48" s="66"/>
    </row>
    <row r="49" spans="2:4" ht="30" x14ac:dyDescent="0.25">
      <c r="B49" s="4" t="s">
        <v>44</v>
      </c>
      <c r="C49" s="2" t="s">
        <v>45</v>
      </c>
      <c r="D49" s="66"/>
    </row>
    <row r="50" spans="2:4" x14ac:dyDescent="0.25">
      <c r="B50" s="4" t="s">
        <v>17</v>
      </c>
      <c r="C50" s="2" t="s">
        <v>22</v>
      </c>
      <c r="D50" s="66"/>
    </row>
    <row r="51" spans="2:4" x14ac:dyDescent="0.25">
      <c r="B51" s="4" t="s">
        <v>46</v>
      </c>
      <c r="C51" s="2" t="s">
        <v>47</v>
      </c>
      <c r="D51" s="66"/>
    </row>
    <row r="52" spans="2:4" x14ac:dyDescent="0.25">
      <c r="B52" s="4" t="s">
        <v>18</v>
      </c>
      <c r="C52" s="2" t="s">
        <v>23</v>
      </c>
      <c r="D52" s="66"/>
    </row>
    <row r="53" spans="2:4" ht="30" x14ac:dyDescent="0.25">
      <c r="B53" s="4" t="s">
        <v>18</v>
      </c>
      <c r="C53" s="2" t="s">
        <v>24</v>
      </c>
      <c r="D53" s="66"/>
    </row>
    <row r="54" spans="2:4" x14ac:dyDescent="0.25">
      <c r="B54" s="4" t="s">
        <v>48</v>
      </c>
      <c r="C54" s="2" t="s">
        <v>49</v>
      </c>
      <c r="D54" s="66"/>
    </row>
    <row r="55" spans="2:4" ht="30" x14ac:dyDescent="0.25">
      <c r="B55" s="4" t="s">
        <v>19</v>
      </c>
      <c r="C55" s="2" t="s">
        <v>25</v>
      </c>
      <c r="D55" s="66"/>
    </row>
    <row r="56" spans="2:4" ht="30" x14ac:dyDescent="0.25">
      <c r="B56" s="4" t="s">
        <v>88</v>
      </c>
      <c r="C56" s="2" t="s">
        <v>89</v>
      </c>
      <c r="D56" s="66"/>
    </row>
    <row r="57" spans="2:4" ht="30" x14ac:dyDescent="0.25">
      <c r="B57" s="4" t="s">
        <v>88</v>
      </c>
      <c r="C57" s="2" t="s">
        <v>90</v>
      </c>
      <c r="D57" s="66"/>
    </row>
    <row r="58" spans="2:4" x14ac:dyDescent="0.25">
      <c r="B58" s="4" t="s">
        <v>20</v>
      </c>
      <c r="C58" s="2" t="s">
        <v>26</v>
      </c>
      <c r="D58" s="66"/>
    </row>
    <row r="59" spans="2:4" x14ac:dyDescent="0.25">
      <c r="B59" s="4" t="s">
        <v>20</v>
      </c>
      <c r="C59" s="2" t="s">
        <v>27</v>
      </c>
      <c r="D59" s="66"/>
    </row>
    <row r="60" spans="2:4" x14ac:dyDescent="0.25">
      <c r="B60" s="4" t="s">
        <v>20</v>
      </c>
      <c r="C60" s="2" t="s">
        <v>28</v>
      </c>
      <c r="D60" s="66"/>
    </row>
    <row r="61" spans="2:4" x14ac:dyDescent="0.25">
      <c r="B61" s="4" t="s">
        <v>50</v>
      </c>
      <c r="C61" s="2" t="s">
        <v>51</v>
      </c>
      <c r="D61" s="66"/>
    </row>
    <row r="62" spans="2:4" x14ac:dyDescent="0.25">
      <c r="B62" s="4" t="s">
        <v>50</v>
      </c>
      <c r="C62" s="2" t="s">
        <v>52</v>
      </c>
      <c r="D62" s="66"/>
    </row>
    <row r="63" spans="2:4" x14ac:dyDescent="0.25">
      <c r="B63" s="4" t="s">
        <v>50</v>
      </c>
      <c r="C63" s="2" t="s">
        <v>53</v>
      </c>
      <c r="D63" s="66"/>
    </row>
    <row r="64" spans="2:4" x14ac:dyDescent="0.25">
      <c r="B64" s="4" t="s">
        <v>50</v>
      </c>
      <c r="C64" s="2" t="s">
        <v>54</v>
      </c>
      <c r="D64" s="66"/>
    </row>
    <row r="65" spans="1:5" x14ac:dyDescent="0.25">
      <c r="B65" s="4" t="s">
        <v>50</v>
      </c>
      <c r="C65" s="2" t="s">
        <v>55</v>
      </c>
      <c r="D65" s="66"/>
    </row>
    <row r="66" spans="1:5" ht="30" x14ac:dyDescent="0.25">
      <c r="B66" s="4" t="s">
        <v>50</v>
      </c>
      <c r="C66" s="2" t="s">
        <v>163</v>
      </c>
      <c r="D66" s="66"/>
    </row>
    <row r="67" spans="1:5" x14ac:dyDescent="0.25">
      <c r="B67" s="4" t="s">
        <v>50</v>
      </c>
      <c r="C67" s="2" t="s">
        <v>57</v>
      </c>
      <c r="D67" s="66"/>
    </row>
    <row r="68" spans="1:5" x14ac:dyDescent="0.25">
      <c r="B68" s="4" t="s">
        <v>50</v>
      </c>
      <c r="C68" s="2" t="s">
        <v>58</v>
      </c>
      <c r="D68" s="66"/>
    </row>
    <row r="69" spans="1:5" s="34" customFormat="1" ht="12.75" x14ac:dyDescent="0.2">
      <c r="A69" s="25"/>
      <c r="B69" s="25"/>
      <c r="C69" s="25" t="s">
        <v>157</v>
      </c>
      <c r="D69" s="33">
        <f>SUM(D48:D68)</f>
        <v>0</v>
      </c>
      <c r="E69" s="25"/>
    </row>
    <row r="70" spans="1:5" s="34" customFormat="1" ht="12.75" x14ac:dyDescent="0.2">
      <c r="A70" s="25"/>
      <c r="B70" s="25"/>
      <c r="C70" s="25" t="s">
        <v>153</v>
      </c>
      <c r="D70" s="39" t="str">
        <f>IF(D69&lt;42,IF(D69&gt;=1,"Onvoldoende",""),"Voldoende")</f>
        <v/>
      </c>
      <c r="E70" s="25"/>
    </row>
    <row r="71" spans="1:5" s="46" customFormat="1" ht="18.75" x14ac:dyDescent="0.3">
      <c r="A71" s="44"/>
      <c r="B71" s="44"/>
      <c r="C71" s="45" t="s">
        <v>29</v>
      </c>
      <c r="D71" s="49"/>
      <c r="E71" s="44"/>
    </row>
    <row r="72" spans="1:5" s="1" customFormat="1" x14ac:dyDescent="0.25">
      <c r="B72" s="1" t="s">
        <v>1</v>
      </c>
      <c r="C72" s="1" t="s">
        <v>5</v>
      </c>
      <c r="D72" s="1" t="s">
        <v>6</v>
      </c>
    </row>
    <row r="73" spans="1:5" ht="30" x14ac:dyDescent="0.25">
      <c r="B73" s="6" t="s">
        <v>30</v>
      </c>
      <c r="C73" s="2" t="s">
        <v>31</v>
      </c>
      <c r="D73" s="66"/>
    </row>
    <row r="74" spans="1:5" ht="30" x14ac:dyDescent="0.25">
      <c r="B74" s="6" t="s">
        <v>30</v>
      </c>
      <c r="C74" s="2" t="s">
        <v>59</v>
      </c>
      <c r="D74" s="66"/>
    </row>
    <row r="75" spans="1:5" ht="30" x14ac:dyDescent="0.25">
      <c r="B75" s="6" t="s">
        <v>30</v>
      </c>
      <c r="C75" s="2" t="s">
        <v>60</v>
      </c>
      <c r="D75" s="66"/>
    </row>
    <row r="76" spans="1:5" x14ac:dyDescent="0.25">
      <c r="B76" s="6" t="s">
        <v>30</v>
      </c>
      <c r="C76" s="2" t="s">
        <v>61</v>
      </c>
      <c r="D76" s="66"/>
    </row>
    <row r="77" spans="1:5" ht="30" x14ac:dyDescent="0.25">
      <c r="B77" s="6" t="s">
        <v>30</v>
      </c>
      <c r="C77" s="2" t="s">
        <v>62</v>
      </c>
      <c r="D77" s="66"/>
    </row>
    <row r="78" spans="1:5" ht="30" x14ac:dyDescent="0.25">
      <c r="B78" s="6" t="s">
        <v>63</v>
      </c>
      <c r="C78" s="2" t="s">
        <v>64</v>
      </c>
      <c r="D78" s="66"/>
    </row>
    <row r="79" spans="1:5" ht="30" x14ac:dyDescent="0.25">
      <c r="B79" s="6" t="s">
        <v>65</v>
      </c>
      <c r="C79" s="2" t="s">
        <v>66</v>
      </c>
      <c r="D79" s="66"/>
    </row>
    <row r="80" spans="1:5" ht="45" x14ac:dyDescent="0.25">
      <c r="B80" s="6" t="s">
        <v>67</v>
      </c>
      <c r="C80" s="2" t="s">
        <v>68</v>
      </c>
      <c r="D80" s="66"/>
    </row>
    <row r="81" spans="1:5" ht="30" x14ac:dyDescent="0.25">
      <c r="B81" s="6" t="s">
        <v>65</v>
      </c>
      <c r="C81" s="2" t="s">
        <v>69</v>
      </c>
      <c r="D81" s="66"/>
    </row>
    <row r="82" spans="1:5" ht="30" x14ac:dyDescent="0.25">
      <c r="B82" s="6" t="s">
        <v>65</v>
      </c>
      <c r="C82" s="2" t="s">
        <v>70</v>
      </c>
      <c r="D82" s="66"/>
    </row>
    <row r="83" spans="1:5" ht="30" x14ac:dyDescent="0.25">
      <c r="B83" s="6" t="s">
        <v>67</v>
      </c>
      <c r="C83" s="2" t="s">
        <v>71</v>
      </c>
      <c r="D83" s="66"/>
    </row>
    <row r="84" spans="1:5" ht="30" x14ac:dyDescent="0.25">
      <c r="B84" s="6" t="s">
        <v>67</v>
      </c>
      <c r="C84" s="2" t="s">
        <v>72</v>
      </c>
      <c r="D84" s="66"/>
    </row>
    <row r="85" spans="1:5" ht="30" x14ac:dyDescent="0.25">
      <c r="B85" s="6" t="s">
        <v>67</v>
      </c>
      <c r="C85" s="2" t="s">
        <v>128</v>
      </c>
      <c r="D85" s="66"/>
    </row>
    <row r="86" spans="1:5" s="1" customFormat="1" x14ac:dyDescent="0.25">
      <c r="A86" s="11"/>
      <c r="B86" s="12"/>
      <c r="C86" s="25" t="s">
        <v>157</v>
      </c>
      <c r="D86" s="33">
        <f>SUM(D73:D85)</f>
        <v>0</v>
      </c>
      <c r="E86" s="11"/>
    </row>
    <row r="87" spans="1:5" x14ac:dyDescent="0.25">
      <c r="A87" s="8"/>
      <c r="B87" s="8"/>
      <c r="C87" s="25" t="s">
        <v>153</v>
      </c>
      <c r="D87" s="33" t="str">
        <f>IF(D86&lt;26,IF(D86&gt;=1,"Onvoldoende",""),"Voldoende")</f>
        <v/>
      </c>
      <c r="E87" s="8"/>
    </row>
    <row r="88" spans="1:5" ht="30" customHeight="1" x14ac:dyDescent="0.25">
      <c r="A88" s="7"/>
      <c r="B88" s="7"/>
      <c r="C88" s="51"/>
      <c r="D88" s="52"/>
      <c r="E88" s="7"/>
    </row>
    <row r="89" spans="1:5" x14ac:dyDescent="0.25">
      <c r="A89" s="37"/>
      <c r="B89" s="37"/>
      <c r="C89" s="31" t="s">
        <v>130</v>
      </c>
      <c r="D89" s="40">
        <f>SUM(D44+D69+D86)</f>
        <v>0</v>
      </c>
      <c r="E89" s="37"/>
    </row>
    <row r="90" spans="1:5" x14ac:dyDescent="0.25">
      <c r="A90" s="37"/>
      <c r="B90" s="37"/>
      <c r="C90" s="31" t="s">
        <v>148</v>
      </c>
      <c r="D90" s="33" t="str">
        <f>IF(AND(D14="JA",D15="JA",D16="JA",D17="JA",D20="JA",D21="JA",D22="JA",D23="JA",D24="JA"),"Voldaan","Niet voldaan")</f>
        <v>Niet voldaan</v>
      </c>
      <c r="E90" s="37"/>
    </row>
    <row r="91" spans="1:5" x14ac:dyDescent="0.25">
      <c r="A91" s="37"/>
      <c r="B91" s="37"/>
      <c r="C91" s="31" t="s">
        <v>73</v>
      </c>
      <c r="D91" s="33" t="str">
        <f>IF(D44&lt;32,IF(D44&gt;=1,"Onvoldoende",""),"Voldoende")</f>
        <v/>
      </c>
      <c r="E91" s="37"/>
    </row>
    <row r="92" spans="1:5" x14ac:dyDescent="0.25">
      <c r="A92" s="37"/>
      <c r="B92" s="37"/>
      <c r="C92" s="31" t="s">
        <v>74</v>
      </c>
      <c r="D92" s="33" t="str">
        <f>IF(D69&lt;42,IF(D69&gt;=1,"Onvoldoende",""),"Voldoende")</f>
        <v/>
      </c>
      <c r="E92" s="37"/>
    </row>
    <row r="93" spans="1:5" x14ac:dyDescent="0.25">
      <c r="A93" s="37"/>
      <c r="B93" s="37"/>
      <c r="C93" s="31" t="s">
        <v>75</v>
      </c>
      <c r="D93" s="33" t="str">
        <f>IF(D86&lt;26,IF(D86&gt;=1,"Onvoldoende",""),"Voldoende")</f>
        <v/>
      </c>
      <c r="E93" s="37"/>
    </row>
    <row r="94" spans="1:5" x14ac:dyDescent="0.25">
      <c r="A94" s="37"/>
      <c r="B94" s="37"/>
      <c r="C94" s="31" t="s">
        <v>8</v>
      </c>
      <c r="D94" s="53" t="str">
        <f>IF(D89&gt;=1,4.5/(150-100)*(D89-100)+5.5,"")</f>
        <v/>
      </c>
      <c r="E94" s="37"/>
    </row>
    <row r="95" spans="1:5" ht="30" customHeight="1" x14ac:dyDescent="0.3">
      <c r="A95" s="7"/>
      <c r="B95" s="7"/>
      <c r="C95" s="14" t="s">
        <v>156</v>
      </c>
      <c r="D95" s="68" t="str">
        <f xml:space="preserve"> IF(AND(D94&gt;=5.5,D90="Voldaan",D91="Voldoende",D92="Voldoende",D93="Voldoende"),D94,"Onvoldoende")</f>
        <v>Onvoldoende</v>
      </c>
      <c r="E95" s="7"/>
    </row>
  </sheetData>
  <sheetProtection sheet="1" objects="1" scenarios="1"/>
  <dataValidations count="2">
    <dataValidation type="list" allowBlank="1" showInputMessage="1" showErrorMessage="1" sqref="D28:D43 D48:D68 D73:D85" xr:uid="{EDC90C86-8C1C-4874-8D4D-311A10B27A26}">
      <formula1>"0,1,2,3"</formula1>
    </dataValidation>
    <dataValidation type="list" allowBlank="1" showInputMessage="1" showErrorMessage="1" sqref="D14:D17 D20:D24" xr:uid="{5991CBE8-8E8F-4E66-87A0-1121211CF8B2}">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F41-233F-4159-B9CE-818C38F93697}">
  <dimension ref="A1:E105"/>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30" customWidth="1"/>
    <col min="5" max="5" width="1.42578125" customWidth="1"/>
  </cols>
  <sheetData>
    <row r="1" spans="1:5" x14ac:dyDescent="0.25">
      <c r="A1" s="8"/>
      <c r="B1" s="8"/>
      <c r="C1" s="8"/>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174</v>
      </c>
      <c r="D6" s="23"/>
      <c r="E6" s="8"/>
    </row>
    <row r="7" spans="1:5" ht="18.75" x14ac:dyDescent="0.3">
      <c r="A7" s="8"/>
      <c r="B7" s="8"/>
      <c r="C7" s="10"/>
      <c r="D7" s="23"/>
      <c r="E7" s="8"/>
    </row>
    <row r="8" spans="1:5" x14ac:dyDescent="0.25">
      <c r="A8" s="8"/>
      <c r="B8" s="60" t="s">
        <v>137</v>
      </c>
      <c r="C8" s="63"/>
      <c r="D8" s="23"/>
      <c r="E8" s="8"/>
    </row>
    <row r="9" spans="1:5" x14ac:dyDescent="0.25">
      <c r="A9" s="8"/>
      <c r="B9" s="60" t="s">
        <v>0</v>
      </c>
      <c r="C9" s="63"/>
      <c r="D9" s="23"/>
      <c r="E9" s="8"/>
    </row>
    <row r="10" spans="1:5" x14ac:dyDescent="0.25">
      <c r="A10" s="8"/>
      <c r="B10" s="60" t="s">
        <v>161</v>
      </c>
      <c r="C10" s="63"/>
      <c r="D10" s="23"/>
      <c r="E10" s="8"/>
    </row>
    <row r="11" spans="1:5" x14ac:dyDescent="0.25">
      <c r="A11" s="8"/>
      <c r="B11" s="8"/>
      <c r="C11" s="8"/>
      <c r="D11" s="23"/>
      <c r="E11" s="8"/>
    </row>
    <row r="12" spans="1:5" s="46" customFormat="1" ht="18.75" x14ac:dyDescent="0.3">
      <c r="A12" s="44"/>
      <c r="B12" s="44"/>
      <c r="C12" s="45" t="s">
        <v>138</v>
      </c>
      <c r="D12" s="56"/>
      <c r="E12" s="44"/>
    </row>
    <row r="13" spans="1:5" x14ac:dyDescent="0.25">
      <c r="C13" s="15" t="s">
        <v>139</v>
      </c>
      <c r="D13" s="21" t="s">
        <v>154</v>
      </c>
    </row>
    <row r="14" spans="1:5" x14ac:dyDescent="0.25">
      <c r="C14" s="2" t="s">
        <v>162</v>
      </c>
      <c r="D14" s="64"/>
    </row>
    <row r="15" spans="1:5" x14ac:dyDescent="0.25">
      <c r="C15" s="2" t="s">
        <v>140</v>
      </c>
      <c r="D15" s="64"/>
    </row>
    <row r="16" spans="1:5" ht="45" x14ac:dyDescent="0.25">
      <c r="C16" s="2" t="s">
        <v>141</v>
      </c>
      <c r="D16" s="64"/>
    </row>
    <row r="17" spans="1:5" ht="30" x14ac:dyDescent="0.25">
      <c r="C17" s="2" t="s">
        <v>142</v>
      </c>
      <c r="D17" s="64"/>
    </row>
    <row r="18" spans="1:5" x14ac:dyDescent="0.25">
      <c r="A18" s="8"/>
      <c r="B18" s="8"/>
      <c r="C18" s="22"/>
      <c r="D18" s="23"/>
      <c r="E18" s="8"/>
    </row>
    <row r="19" spans="1:5" x14ac:dyDescent="0.25">
      <c r="C19" s="15" t="s">
        <v>143</v>
      </c>
      <c r="D19" s="21" t="s">
        <v>154</v>
      </c>
    </row>
    <row r="20" spans="1:5" x14ac:dyDescent="0.25">
      <c r="C20" s="2" t="s">
        <v>144</v>
      </c>
      <c r="D20" s="64"/>
    </row>
    <row r="21" spans="1:5" x14ac:dyDescent="0.25">
      <c r="C21" s="2" t="s">
        <v>149</v>
      </c>
      <c r="D21" s="64"/>
    </row>
    <row r="22" spans="1:5" x14ac:dyDescent="0.25">
      <c r="C22" s="2" t="s">
        <v>145</v>
      </c>
      <c r="D22" s="64"/>
    </row>
    <row r="23" spans="1:5" ht="30" x14ac:dyDescent="0.25">
      <c r="C23" s="2" t="s">
        <v>146</v>
      </c>
      <c r="D23" s="64"/>
    </row>
    <row r="24" spans="1:5" x14ac:dyDescent="0.25">
      <c r="C24" t="s">
        <v>147</v>
      </c>
      <c r="D24" s="64"/>
    </row>
    <row r="25" spans="1:5" x14ac:dyDescent="0.25">
      <c r="A25" s="8"/>
      <c r="B25" s="8"/>
      <c r="C25" s="24" t="s">
        <v>153</v>
      </c>
      <c r="D25" s="25" t="str">
        <f>IF(AND(D14="JA",D15="JA",D16="JA",D17="JA",D20="JA",D21="JA",D22="JA",D23="JA",D24="JA"),"Voldaan","Niet voldaan")</f>
        <v>Niet voldaan</v>
      </c>
      <c r="E25" s="8"/>
    </row>
    <row r="26" spans="1:5" s="46" customFormat="1" ht="18.75" x14ac:dyDescent="0.3">
      <c r="A26" s="44"/>
      <c r="B26" s="44"/>
      <c r="C26" s="45" t="s">
        <v>4</v>
      </c>
      <c r="D26" s="56"/>
      <c r="E26" s="44"/>
    </row>
    <row r="27" spans="1:5" s="1" customFormat="1" x14ac:dyDescent="0.25">
      <c r="B27" s="1" t="s">
        <v>1</v>
      </c>
      <c r="C27" s="1" t="s">
        <v>5</v>
      </c>
      <c r="D27" s="21" t="s">
        <v>6</v>
      </c>
    </row>
    <row r="28" spans="1:5" ht="30" x14ac:dyDescent="0.25">
      <c r="B28" s="4" t="s">
        <v>2</v>
      </c>
      <c r="C28" s="2" t="s">
        <v>7</v>
      </c>
      <c r="D28" s="65"/>
      <c r="E28" s="3"/>
    </row>
    <row r="29" spans="1:5" x14ac:dyDescent="0.25">
      <c r="B29" s="4" t="s">
        <v>2</v>
      </c>
      <c r="C29" s="2" t="s">
        <v>10</v>
      </c>
      <c r="D29" s="65"/>
    </row>
    <row r="30" spans="1:5" x14ac:dyDescent="0.25">
      <c r="B30" s="4" t="s">
        <v>2</v>
      </c>
      <c r="C30" s="2" t="s">
        <v>11</v>
      </c>
      <c r="D30" s="65"/>
    </row>
    <row r="31" spans="1:5" x14ac:dyDescent="0.25">
      <c r="B31" s="4" t="s">
        <v>2</v>
      </c>
      <c r="C31" s="2" t="s">
        <v>12</v>
      </c>
      <c r="D31" s="65"/>
    </row>
    <row r="32" spans="1:5" ht="30" x14ac:dyDescent="0.25">
      <c r="B32" s="4" t="s">
        <v>2</v>
      </c>
      <c r="C32" s="2" t="s">
        <v>13</v>
      </c>
      <c r="D32" s="65"/>
    </row>
    <row r="33" spans="2:4" x14ac:dyDescent="0.25">
      <c r="B33" s="4" t="s">
        <v>32</v>
      </c>
      <c r="C33" s="2" t="s">
        <v>33</v>
      </c>
      <c r="D33" s="65"/>
    </row>
    <row r="34" spans="2:4" x14ac:dyDescent="0.25">
      <c r="B34" s="4" t="s">
        <v>32</v>
      </c>
      <c r="C34" s="2" t="s">
        <v>34</v>
      </c>
      <c r="D34" s="65"/>
    </row>
    <row r="35" spans="2:4" x14ac:dyDescent="0.25">
      <c r="B35" s="4" t="s">
        <v>32</v>
      </c>
      <c r="C35" s="2" t="s">
        <v>35</v>
      </c>
      <c r="D35" s="65"/>
    </row>
    <row r="36" spans="2:4" x14ac:dyDescent="0.25">
      <c r="B36" s="4" t="s">
        <v>76</v>
      </c>
      <c r="C36" s="2" t="s">
        <v>77</v>
      </c>
      <c r="D36" s="65"/>
    </row>
    <row r="37" spans="2:4" x14ac:dyDescent="0.25">
      <c r="B37" s="4" t="s">
        <v>76</v>
      </c>
      <c r="C37" s="2" t="s">
        <v>78</v>
      </c>
      <c r="D37" s="65"/>
    </row>
    <row r="38" spans="2:4" ht="30" x14ac:dyDescent="0.25">
      <c r="B38" s="4" t="s">
        <v>37</v>
      </c>
      <c r="C38" s="2" t="s">
        <v>36</v>
      </c>
      <c r="D38" s="65"/>
    </row>
    <row r="39" spans="2:4" ht="30" x14ac:dyDescent="0.25">
      <c r="B39" s="4" t="s">
        <v>3</v>
      </c>
      <c r="C39" s="2" t="s">
        <v>14</v>
      </c>
      <c r="D39" s="65"/>
    </row>
    <row r="40" spans="2:4" ht="30" x14ac:dyDescent="0.25">
      <c r="B40" s="4" t="s">
        <v>3</v>
      </c>
      <c r="C40" s="2" t="s">
        <v>15</v>
      </c>
      <c r="D40" s="65"/>
    </row>
    <row r="41" spans="2:4" x14ac:dyDescent="0.25">
      <c r="B41" s="4" t="s">
        <v>38</v>
      </c>
      <c r="C41" s="2" t="s">
        <v>39</v>
      </c>
      <c r="D41" s="65"/>
    </row>
    <row r="42" spans="2:4" ht="30" x14ac:dyDescent="0.25">
      <c r="B42" s="4" t="s">
        <v>38</v>
      </c>
      <c r="C42" s="2" t="s">
        <v>40</v>
      </c>
      <c r="D42" s="65"/>
    </row>
    <row r="43" spans="2:4" ht="30" x14ac:dyDescent="0.25">
      <c r="B43" s="4" t="s">
        <v>38</v>
      </c>
      <c r="C43" s="2" t="s">
        <v>41</v>
      </c>
      <c r="D43" s="65"/>
    </row>
    <row r="44" spans="2:4" ht="30" x14ac:dyDescent="0.25">
      <c r="B44" s="4" t="s">
        <v>38</v>
      </c>
      <c r="C44" s="2" t="s">
        <v>42</v>
      </c>
      <c r="D44" s="65"/>
    </row>
    <row r="45" spans="2:4" ht="30" x14ac:dyDescent="0.25">
      <c r="B45" s="4" t="s">
        <v>38</v>
      </c>
      <c r="C45" s="2" t="s">
        <v>43</v>
      </c>
      <c r="D45" s="65"/>
    </row>
    <row r="46" spans="2:4" ht="30" x14ac:dyDescent="0.25">
      <c r="B46" s="4" t="s">
        <v>79</v>
      </c>
      <c r="C46" s="2" t="s">
        <v>80</v>
      </c>
      <c r="D46" s="65"/>
    </row>
    <row r="47" spans="2:4" ht="30" x14ac:dyDescent="0.25">
      <c r="B47" s="4" t="s">
        <v>79</v>
      </c>
      <c r="C47" s="2" t="s">
        <v>81</v>
      </c>
      <c r="D47" s="65"/>
    </row>
    <row r="48" spans="2:4" ht="30" x14ac:dyDescent="0.25">
      <c r="B48" s="4" t="s">
        <v>79</v>
      </c>
      <c r="C48" s="2" t="s">
        <v>82</v>
      </c>
      <c r="D48" s="65"/>
    </row>
    <row r="49" spans="1:5" s="34" customFormat="1" ht="12.75" x14ac:dyDescent="0.2">
      <c r="A49" s="25"/>
      <c r="B49" s="25"/>
      <c r="C49" s="25" t="s">
        <v>157</v>
      </c>
      <c r="D49" s="33">
        <f>SUM(D28:D48)</f>
        <v>0</v>
      </c>
      <c r="E49" s="25"/>
    </row>
    <row r="50" spans="1:5" s="36" customFormat="1" ht="12.75" x14ac:dyDescent="0.2">
      <c r="A50" s="35"/>
      <c r="B50" s="35"/>
      <c r="C50" s="25" t="s">
        <v>153</v>
      </c>
      <c r="D50" s="25" t="str">
        <f>IF(D49&lt;39,IF(D49&gt;=1,"Onvoldoende",""),"Voldoende")</f>
        <v/>
      </c>
      <c r="E50" s="35"/>
    </row>
    <row r="51" spans="1:5" s="48" customFormat="1" ht="18.75" x14ac:dyDescent="0.3">
      <c r="A51" s="47"/>
      <c r="B51" s="47"/>
      <c r="C51" s="45" t="s">
        <v>9</v>
      </c>
      <c r="D51" s="57"/>
      <c r="E51" s="47"/>
    </row>
    <row r="52" spans="1:5" s="1" customFormat="1" x14ac:dyDescent="0.25">
      <c r="B52" s="1" t="s">
        <v>1</v>
      </c>
      <c r="C52" s="1" t="s">
        <v>5</v>
      </c>
      <c r="D52" s="21" t="s">
        <v>6</v>
      </c>
    </row>
    <row r="53" spans="1:5" s="1" customFormat="1" x14ac:dyDescent="0.25">
      <c r="B53" t="s">
        <v>16</v>
      </c>
      <c r="C53" s="2" t="s">
        <v>21</v>
      </c>
      <c r="D53" s="65"/>
    </row>
    <row r="54" spans="1:5" s="1" customFormat="1" ht="30" x14ac:dyDescent="0.25">
      <c r="B54" t="s">
        <v>44</v>
      </c>
      <c r="C54" s="2" t="s">
        <v>45</v>
      </c>
      <c r="D54" s="65"/>
    </row>
    <row r="55" spans="1:5" s="1" customFormat="1" x14ac:dyDescent="0.25">
      <c r="B55" t="s">
        <v>83</v>
      </c>
      <c r="C55" s="2" t="s">
        <v>84</v>
      </c>
      <c r="D55" s="65"/>
    </row>
    <row r="56" spans="1:5" s="1" customFormat="1" x14ac:dyDescent="0.25">
      <c r="B56" t="s">
        <v>17</v>
      </c>
      <c r="C56" s="2" t="s">
        <v>22</v>
      </c>
      <c r="D56" s="65"/>
    </row>
    <row r="57" spans="1:5" s="1" customFormat="1" x14ac:dyDescent="0.25">
      <c r="B57" t="s">
        <v>46</v>
      </c>
      <c r="C57" s="2" t="s">
        <v>47</v>
      </c>
      <c r="D57" s="65"/>
    </row>
    <row r="58" spans="1:5" s="1" customFormat="1" x14ac:dyDescent="0.25">
      <c r="B58" t="s">
        <v>18</v>
      </c>
      <c r="C58" s="2" t="s">
        <v>23</v>
      </c>
      <c r="D58" s="65"/>
    </row>
    <row r="59" spans="1:5" s="1" customFormat="1" ht="30" x14ac:dyDescent="0.25">
      <c r="B59" t="s">
        <v>18</v>
      </c>
      <c r="C59" s="2" t="s">
        <v>24</v>
      </c>
      <c r="D59" s="65"/>
    </row>
    <row r="60" spans="1:5" s="1" customFormat="1" x14ac:dyDescent="0.25">
      <c r="B60" t="s">
        <v>48</v>
      </c>
      <c r="C60" s="2" t="s">
        <v>49</v>
      </c>
      <c r="D60" s="65"/>
    </row>
    <row r="61" spans="1:5" s="1" customFormat="1" ht="30" x14ac:dyDescent="0.25">
      <c r="B61" t="s">
        <v>85</v>
      </c>
      <c r="C61" s="2" t="s">
        <v>86</v>
      </c>
      <c r="D61" s="65"/>
    </row>
    <row r="62" spans="1:5" s="1" customFormat="1" x14ac:dyDescent="0.25">
      <c r="B62" t="s">
        <v>85</v>
      </c>
      <c r="C62" s="2" t="s">
        <v>87</v>
      </c>
      <c r="D62" s="65"/>
    </row>
    <row r="63" spans="1:5" ht="30" x14ac:dyDescent="0.25">
      <c r="B63" s="4" t="s">
        <v>19</v>
      </c>
      <c r="C63" s="2" t="s">
        <v>25</v>
      </c>
      <c r="D63" s="65"/>
    </row>
    <row r="64" spans="1:5" ht="30" x14ac:dyDescent="0.25">
      <c r="B64" s="4" t="s">
        <v>88</v>
      </c>
      <c r="C64" s="2" t="s">
        <v>89</v>
      </c>
      <c r="D64" s="65"/>
    </row>
    <row r="65" spans="2:4" ht="30" x14ac:dyDescent="0.25">
      <c r="B65" s="4" t="s">
        <v>88</v>
      </c>
      <c r="C65" s="2" t="s">
        <v>90</v>
      </c>
      <c r="D65" s="65"/>
    </row>
    <row r="66" spans="2:4" ht="30" x14ac:dyDescent="0.25">
      <c r="B66" s="4" t="s">
        <v>91</v>
      </c>
      <c r="C66" s="2" t="s">
        <v>92</v>
      </c>
      <c r="D66" s="65"/>
    </row>
    <row r="67" spans="2:4" x14ac:dyDescent="0.25">
      <c r="B67" s="4" t="s">
        <v>91</v>
      </c>
      <c r="C67" s="2" t="s">
        <v>93</v>
      </c>
      <c r="D67" s="65"/>
    </row>
    <row r="68" spans="2:4" ht="30" x14ac:dyDescent="0.25">
      <c r="B68" s="4" t="s">
        <v>91</v>
      </c>
      <c r="C68" s="2" t="s">
        <v>94</v>
      </c>
      <c r="D68" s="65"/>
    </row>
    <row r="69" spans="2:4" x14ac:dyDescent="0.25">
      <c r="B69" s="4" t="s">
        <v>91</v>
      </c>
      <c r="C69" s="2" t="s">
        <v>95</v>
      </c>
      <c r="D69" s="65"/>
    </row>
    <row r="70" spans="2:4" x14ac:dyDescent="0.25">
      <c r="B70" s="4" t="s">
        <v>20</v>
      </c>
      <c r="C70" s="2" t="s">
        <v>26</v>
      </c>
      <c r="D70" s="65"/>
    </row>
    <row r="71" spans="2:4" x14ac:dyDescent="0.25">
      <c r="B71" s="4" t="s">
        <v>20</v>
      </c>
      <c r="C71" s="2" t="s">
        <v>27</v>
      </c>
      <c r="D71" s="65"/>
    </row>
    <row r="72" spans="2:4" x14ac:dyDescent="0.25">
      <c r="B72" s="4" t="s">
        <v>20</v>
      </c>
      <c r="C72" s="2" t="s">
        <v>28</v>
      </c>
      <c r="D72" s="65"/>
    </row>
    <row r="73" spans="2:4" x14ac:dyDescent="0.25">
      <c r="B73" s="4" t="s">
        <v>50</v>
      </c>
      <c r="C73" s="2" t="s">
        <v>51</v>
      </c>
      <c r="D73" s="65"/>
    </row>
    <row r="74" spans="2:4" x14ac:dyDescent="0.25">
      <c r="B74" s="4" t="s">
        <v>50</v>
      </c>
      <c r="C74" s="2" t="s">
        <v>52</v>
      </c>
      <c r="D74" s="65"/>
    </row>
    <row r="75" spans="2:4" x14ac:dyDescent="0.25">
      <c r="B75" s="4" t="s">
        <v>50</v>
      </c>
      <c r="C75" s="2" t="s">
        <v>53</v>
      </c>
      <c r="D75" s="65"/>
    </row>
    <row r="76" spans="2:4" x14ac:dyDescent="0.25">
      <c r="B76" s="4" t="s">
        <v>50</v>
      </c>
      <c r="C76" s="2" t="s">
        <v>54</v>
      </c>
      <c r="D76" s="65"/>
    </row>
    <row r="77" spans="2:4" x14ac:dyDescent="0.25">
      <c r="B77" s="4" t="s">
        <v>50</v>
      </c>
      <c r="C77" s="2" t="s">
        <v>55</v>
      </c>
      <c r="D77" s="65"/>
    </row>
    <row r="78" spans="2:4" ht="30" x14ac:dyDescent="0.25">
      <c r="B78" s="4" t="s">
        <v>50</v>
      </c>
      <c r="C78" s="2" t="s">
        <v>164</v>
      </c>
      <c r="D78" s="65"/>
    </row>
    <row r="79" spans="2:4" x14ac:dyDescent="0.25">
      <c r="B79" s="4" t="s">
        <v>50</v>
      </c>
      <c r="C79" s="2" t="s">
        <v>57</v>
      </c>
      <c r="D79" s="65"/>
    </row>
    <row r="80" spans="2:4" x14ac:dyDescent="0.25">
      <c r="B80" s="4" t="s">
        <v>50</v>
      </c>
      <c r="C80" s="2" t="s">
        <v>58</v>
      </c>
      <c r="D80" s="65"/>
    </row>
    <row r="81" spans="1:5" x14ac:dyDescent="0.25">
      <c r="B81" s="4" t="s">
        <v>96</v>
      </c>
      <c r="C81" s="2" t="s">
        <v>97</v>
      </c>
      <c r="D81" s="65"/>
    </row>
    <row r="82" spans="1:5" x14ac:dyDescent="0.25">
      <c r="B82" s="4" t="s">
        <v>96</v>
      </c>
      <c r="C82" s="2" t="s">
        <v>98</v>
      </c>
      <c r="D82" s="65"/>
    </row>
    <row r="83" spans="1:5" x14ac:dyDescent="0.25">
      <c r="B83" s="4" t="s">
        <v>96</v>
      </c>
      <c r="C83" s="2" t="s">
        <v>99</v>
      </c>
      <c r="D83" s="65"/>
    </row>
    <row r="84" spans="1:5" ht="30" x14ac:dyDescent="0.25">
      <c r="B84" s="4" t="s">
        <v>96</v>
      </c>
      <c r="C84" s="2" t="s">
        <v>100</v>
      </c>
      <c r="D84" s="65"/>
    </row>
    <row r="85" spans="1:5" ht="30" x14ac:dyDescent="0.25">
      <c r="B85" s="4" t="s">
        <v>96</v>
      </c>
      <c r="C85" s="2" t="s">
        <v>101</v>
      </c>
      <c r="D85" s="65"/>
    </row>
    <row r="86" spans="1:5" s="1" customFormat="1" x14ac:dyDescent="0.25">
      <c r="A86" s="11"/>
      <c r="B86" s="12"/>
      <c r="C86" s="25" t="s">
        <v>157</v>
      </c>
      <c r="D86" s="33">
        <f>SUM(D53:D85)</f>
        <v>0</v>
      </c>
      <c r="E86" s="11"/>
    </row>
    <row r="87" spans="1:5" x14ac:dyDescent="0.25">
      <c r="A87" s="8"/>
      <c r="B87" s="13"/>
      <c r="C87" s="25" t="s">
        <v>153</v>
      </c>
      <c r="D87" s="38" t="str">
        <f>IF(D86&lt;60,IF(D86&gt;=1,"Onvoldoende",""),"Voldoende")</f>
        <v/>
      </c>
      <c r="E87" s="8"/>
    </row>
    <row r="88" spans="1:5" s="46" customFormat="1" ht="18.75" x14ac:dyDescent="0.3">
      <c r="A88" s="44"/>
      <c r="B88" s="44"/>
      <c r="C88" s="45" t="s">
        <v>29</v>
      </c>
      <c r="D88" s="58"/>
      <c r="E88" s="44"/>
    </row>
    <row r="89" spans="1:5" s="1" customFormat="1" x14ac:dyDescent="0.25">
      <c r="B89" s="1" t="s">
        <v>1</v>
      </c>
      <c r="C89" s="1" t="s">
        <v>5</v>
      </c>
      <c r="D89" s="21" t="s">
        <v>6</v>
      </c>
    </row>
    <row r="90" spans="1:5" ht="30" x14ac:dyDescent="0.25">
      <c r="B90" s="6" t="s">
        <v>102</v>
      </c>
      <c r="C90" s="2" t="s">
        <v>103</v>
      </c>
      <c r="D90" s="65"/>
    </row>
    <row r="91" spans="1:5" ht="30" x14ac:dyDescent="0.25">
      <c r="B91" s="6" t="s">
        <v>132</v>
      </c>
      <c r="C91" s="2" t="s">
        <v>104</v>
      </c>
      <c r="D91" s="65"/>
    </row>
    <row r="92" spans="1:5" ht="45" x14ac:dyDescent="0.25">
      <c r="B92" s="6" t="s">
        <v>102</v>
      </c>
      <c r="C92" s="2" t="s">
        <v>105</v>
      </c>
      <c r="D92" s="65"/>
    </row>
    <row r="93" spans="1:5" ht="30" x14ac:dyDescent="0.25">
      <c r="B93" s="6" t="s">
        <v>106</v>
      </c>
      <c r="C93" s="2" t="s">
        <v>107</v>
      </c>
      <c r="D93" s="65"/>
    </row>
    <row r="94" spans="1:5" ht="30" x14ac:dyDescent="0.25">
      <c r="B94" s="6" t="s">
        <v>102</v>
      </c>
      <c r="C94" s="2" t="s">
        <v>108</v>
      </c>
      <c r="D94" s="65"/>
    </row>
    <row r="95" spans="1:5" ht="60" x14ac:dyDescent="0.25">
      <c r="B95" s="6" t="s">
        <v>133</v>
      </c>
      <c r="C95" s="2" t="s">
        <v>110</v>
      </c>
      <c r="D95" s="65"/>
    </row>
    <row r="96" spans="1:5" s="34" customFormat="1" ht="12.75" x14ac:dyDescent="0.2">
      <c r="A96" s="25"/>
      <c r="B96" s="25"/>
      <c r="C96" s="25" t="s">
        <v>157</v>
      </c>
      <c r="D96" s="33">
        <f>SUM(D90:D95)</f>
        <v>0</v>
      </c>
      <c r="E96" s="25"/>
    </row>
    <row r="97" spans="1:5" s="34" customFormat="1" ht="12.75" x14ac:dyDescent="0.2">
      <c r="A97" s="25"/>
      <c r="B97" s="25"/>
      <c r="C97" s="25" t="s">
        <v>153</v>
      </c>
      <c r="D97" s="33" t="str">
        <f>IF(D96&lt;9,IF(D96&gt;=1,"Onvoldoende",""),"Voldoende")</f>
        <v/>
      </c>
      <c r="E97" s="25"/>
    </row>
    <row r="98" spans="1:5" s="32" customFormat="1" ht="30" customHeight="1" x14ac:dyDescent="0.25">
      <c r="A98" s="55"/>
      <c r="B98" s="55"/>
      <c r="C98" s="55"/>
      <c r="D98" s="52"/>
      <c r="E98" s="55"/>
    </row>
    <row r="99" spans="1:5" x14ac:dyDescent="0.25">
      <c r="A99" s="37"/>
      <c r="B99" s="37"/>
      <c r="C99" s="25" t="s">
        <v>131</v>
      </c>
      <c r="D99" s="33">
        <f>SUM(D49+D86+D96)</f>
        <v>0</v>
      </c>
      <c r="E99" s="37"/>
    </row>
    <row r="100" spans="1:5" x14ac:dyDescent="0.25">
      <c r="A100" s="37"/>
      <c r="B100" s="37"/>
      <c r="C100" s="25" t="s">
        <v>148</v>
      </c>
      <c r="D100" s="33" t="str">
        <f>IF(AND(D14="JA",D15="JA",D16="JA",D17="JA",D20="JA",D21="JA",D22="JA",D23="JA",D24="JA"),"Voldaan","Niet voldaan")</f>
        <v>Niet voldaan</v>
      </c>
      <c r="E100" s="37"/>
    </row>
    <row r="101" spans="1:5" x14ac:dyDescent="0.25">
      <c r="A101" s="37"/>
      <c r="B101" s="37"/>
      <c r="C101" s="25" t="s">
        <v>73</v>
      </c>
      <c r="D101" s="33" t="str">
        <f>IF(D49&lt;39,IF(D49&gt;=1,"Onvoldoende",""),"Voldoende")</f>
        <v/>
      </c>
      <c r="E101" s="37"/>
    </row>
    <row r="102" spans="1:5" x14ac:dyDescent="0.25">
      <c r="A102" s="37"/>
      <c r="B102" s="37"/>
      <c r="C102" s="25" t="s">
        <v>74</v>
      </c>
      <c r="D102" s="33" t="str">
        <f>IF(D86&lt;60,IF(D86&gt;=1,"Onvoldoende",""),"Voldoende")</f>
        <v/>
      </c>
      <c r="E102" s="37"/>
    </row>
    <row r="103" spans="1:5" x14ac:dyDescent="0.25">
      <c r="A103" s="37"/>
      <c r="B103" s="37"/>
      <c r="C103" s="25" t="s">
        <v>75</v>
      </c>
      <c r="D103" s="33" t="str">
        <f>IF(D96&lt;9,IF(D96&gt;=1,"Onvoldoende",""),"Voldoende")</f>
        <v/>
      </c>
      <c r="E103" s="37"/>
    </row>
    <row r="104" spans="1:5" x14ac:dyDescent="0.25">
      <c r="A104" s="37"/>
      <c r="B104" s="37"/>
      <c r="C104" s="25" t="s">
        <v>8</v>
      </c>
      <c r="D104" s="39" t="str">
        <f>IF(D99&gt;=1,4.5/(180-108)*(D99-108)+5.5,"")</f>
        <v/>
      </c>
      <c r="E104" s="37"/>
    </row>
    <row r="105" spans="1:5" ht="30" customHeight="1" x14ac:dyDescent="0.3">
      <c r="A105" s="7"/>
      <c r="B105" s="7"/>
      <c r="C105" s="14" t="s">
        <v>156</v>
      </c>
      <c r="D105" s="68"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90:D95 D53:D85" xr:uid="{2B6519F0-3E31-4613-8699-0EA053B8E738}">
      <formula1>"0,1,2,3"</formula1>
    </dataValidation>
    <dataValidation type="list" allowBlank="1" showInputMessage="1" showErrorMessage="1" sqref="D14:D17 D20:D24" xr:uid="{EC3749AD-32F1-4F98-99A4-CA809A1A8E81}">
      <formula1>"JA,NEE"</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DADC-0A11-4CD1-9A67-2C5400A76487}">
  <dimension ref="A1:E105"/>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30" customWidth="1"/>
    <col min="5" max="5" width="1.42578125" customWidth="1"/>
  </cols>
  <sheetData>
    <row r="1" spans="1:5" x14ac:dyDescent="0.25">
      <c r="A1" s="8"/>
      <c r="B1" s="8"/>
      <c r="C1" s="8"/>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175</v>
      </c>
      <c r="D6" s="23"/>
      <c r="E6" s="8"/>
    </row>
    <row r="7" spans="1:5" ht="18.75" x14ac:dyDescent="0.3">
      <c r="A7" s="8"/>
      <c r="B7" s="8"/>
      <c r="C7" s="10"/>
      <c r="D7" s="23"/>
      <c r="E7" s="8"/>
    </row>
    <row r="8" spans="1:5" x14ac:dyDescent="0.25">
      <c r="A8" s="8"/>
      <c r="B8" s="62" t="s">
        <v>137</v>
      </c>
      <c r="C8" s="67"/>
      <c r="D8" s="23"/>
      <c r="E8" s="8"/>
    </row>
    <row r="9" spans="1:5" x14ac:dyDescent="0.25">
      <c r="A9" s="8"/>
      <c r="B9" s="62" t="s">
        <v>0</v>
      </c>
      <c r="C9" s="67"/>
      <c r="D9" s="23"/>
      <c r="E9" s="8"/>
    </row>
    <row r="10" spans="1:5" x14ac:dyDescent="0.25">
      <c r="A10" s="8"/>
      <c r="B10" s="62" t="s">
        <v>161</v>
      </c>
      <c r="C10" s="67"/>
      <c r="D10" s="23"/>
      <c r="E10" s="8"/>
    </row>
    <row r="11" spans="1:5" x14ac:dyDescent="0.25">
      <c r="A11" s="8"/>
      <c r="B11" s="8"/>
      <c r="C11" s="8"/>
      <c r="D11" s="23"/>
      <c r="E11" s="8"/>
    </row>
    <row r="12" spans="1:5" s="46" customFormat="1" ht="18.75" x14ac:dyDescent="0.3">
      <c r="A12" s="44"/>
      <c r="B12" s="44"/>
      <c r="C12" s="45" t="s">
        <v>138</v>
      </c>
      <c r="D12" s="56"/>
      <c r="E12" s="44"/>
    </row>
    <row r="13" spans="1:5" x14ac:dyDescent="0.25">
      <c r="C13" s="15" t="s">
        <v>139</v>
      </c>
      <c r="D13" s="21" t="s">
        <v>154</v>
      </c>
    </row>
    <row r="14" spans="1:5" x14ac:dyDescent="0.25">
      <c r="C14" s="2" t="s">
        <v>162</v>
      </c>
      <c r="D14" s="64"/>
    </row>
    <row r="15" spans="1:5" x14ac:dyDescent="0.25">
      <c r="C15" s="2" t="s">
        <v>140</v>
      </c>
      <c r="D15" s="64"/>
    </row>
    <row r="16" spans="1:5" ht="45" x14ac:dyDescent="0.25">
      <c r="C16" s="2" t="s">
        <v>141</v>
      </c>
      <c r="D16" s="64"/>
    </row>
    <row r="17" spans="1:5" ht="30" x14ac:dyDescent="0.25">
      <c r="C17" s="2" t="s">
        <v>142</v>
      </c>
      <c r="D17" s="64"/>
    </row>
    <row r="18" spans="1:5" x14ac:dyDescent="0.25">
      <c r="A18" s="8"/>
      <c r="B18" s="8"/>
      <c r="C18" s="22"/>
      <c r="D18" s="23"/>
      <c r="E18" s="8"/>
    </row>
    <row r="19" spans="1:5" x14ac:dyDescent="0.25">
      <c r="C19" s="15" t="s">
        <v>143</v>
      </c>
      <c r="D19" s="21" t="s">
        <v>154</v>
      </c>
    </row>
    <row r="20" spans="1:5" s="17" customFormat="1" x14ac:dyDescent="0.25">
      <c r="A20" s="16"/>
      <c r="B20" s="16"/>
      <c r="C20" s="2" t="s">
        <v>144</v>
      </c>
      <c r="D20" s="64"/>
      <c r="E20" s="16"/>
    </row>
    <row r="21" spans="1:5" x14ac:dyDescent="0.25">
      <c r="C21" s="2" t="s">
        <v>149</v>
      </c>
      <c r="D21" s="64"/>
    </row>
    <row r="22" spans="1:5" x14ac:dyDescent="0.25">
      <c r="C22" s="2" t="s">
        <v>145</v>
      </c>
      <c r="D22" s="64"/>
    </row>
    <row r="23" spans="1:5" ht="30" x14ac:dyDescent="0.25">
      <c r="C23" s="2" t="s">
        <v>146</v>
      </c>
      <c r="D23" s="64"/>
    </row>
    <row r="24" spans="1:5" x14ac:dyDescent="0.25">
      <c r="C24" t="s">
        <v>147</v>
      </c>
      <c r="D24" s="64"/>
    </row>
    <row r="25" spans="1:5" x14ac:dyDescent="0.25">
      <c r="A25" s="8"/>
      <c r="B25" s="8"/>
      <c r="C25" s="24" t="s">
        <v>153</v>
      </c>
      <c r="D25" s="25" t="str">
        <f>IF(AND(D14="JA",D15="JA",D16="JA",D17="JA",D20="JA",D21="JA",D22="JA",D23="JA",D24="JA"),"Voldaan","Niet voldaan")</f>
        <v>Niet voldaan</v>
      </c>
      <c r="E25" s="8"/>
    </row>
    <row r="26" spans="1:5" s="46" customFormat="1" ht="18.75" x14ac:dyDescent="0.3">
      <c r="A26" s="44"/>
      <c r="B26" s="44"/>
      <c r="C26" s="45" t="s">
        <v>4</v>
      </c>
      <c r="D26" s="56"/>
      <c r="E26" s="44"/>
    </row>
    <row r="27" spans="1:5" s="1" customFormat="1" x14ac:dyDescent="0.25">
      <c r="B27" s="1" t="s">
        <v>1</v>
      </c>
      <c r="C27" s="1" t="s">
        <v>5</v>
      </c>
      <c r="D27" s="21" t="s">
        <v>6</v>
      </c>
    </row>
    <row r="28" spans="1:5" ht="30" x14ac:dyDescent="0.25">
      <c r="B28" s="4" t="s">
        <v>2</v>
      </c>
      <c r="C28" s="2" t="s">
        <v>7</v>
      </c>
      <c r="D28" s="65"/>
      <c r="E28" s="3"/>
    </row>
    <row r="29" spans="1:5" x14ac:dyDescent="0.25">
      <c r="B29" s="4" t="s">
        <v>2</v>
      </c>
      <c r="C29" s="2" t="s">
        <v>10</v>
      </c>
      <c r="D29" s="65"/>
    </row>
    <row r="30" spans="1:5" x14ac:dyDescent="0.25">
      <c r="B30" s="4" t="s">
        <v>2</v>
      </c>
      <c r="C30" s="2" t="s">
        <v>11</v>
      </c>
      <c r="D30" s="65"/>
    </row>
    <row r="31" spans="1:5" x14ac:dyDescent="0.25">
      <c r="B31" s="4" t="s">
        <v>2</v>
      </c>
      <c r="C31" s="2" t="s">
        <v>12</v>
      </c>
      <c r="D31" s="65"/>
    </row>
    <row r="32" spans="1:5" ht="30" x14ac:dyDescent="0.25">
      <c r="B32" s="4" t="s">
        <v>2</v>
      </c>
      <c r="C32" s="2" t="s">
        <v>13</v>
      </c>
      <c r="D32" s="65"/>
    </row>
    <row r="33" spans="2:4" x14ac:dyDescent="0.25">
      <c r="B33" s="4" t="s">
        <v>32</v>
      </c>
      <c r="C33" s="2" t="s">
        <v>33</v>
      </c>
      <c r="D33" s="65"/>
    </row>
    <row r="34" spans="2:4" x14ac:dyDescent="0.25">
      <c r="B34" s="4" t="s">
        <v>32</v>
      </c>
      <c r="C34" s="2" t="s">
        <v>34</v>
      </c>
      <c r="D34" s="65"/>
    </row>
    <row r="35" spans="2:4" x14ac:dyDescent="0.25">
      <c r="B35" s="4" t="s">
        <v>32</v>
      </c>
      <c r="C35" s="2" t="s">
        <v>35</v>
      </c>
      <c r="D35" s="65"/>
    </row>
    <row r="36" spans="2:4" x14ac:dyDescent="0.25">
      <c r="B36" s="4" t="s">
        <v>76</v>
      </c>
      <c r="C36" s="2" t="s">
        <v>77</v>
      </c>
      <c r="D36" s="65"/>
    </row>
    <row r="37" spans="2:4" x14ac:dyDescent="0.25">
      <c r="B37" s="4" t="s">
        <v>76</v>
      </c>
      <c r="C37" s="2" t="s">
        <v>78</v>
      </c>
      <c r="D37" s="65"/>
    </row>
    <row r="38" spans="2:4" ht="30" x14ac:dyDescent="0.25">
      <c r="B38" s="4" t="s">
        <v>37</v>
      </c>
      <c r="C38" s="2" t="s">
        <v>36</v>
      </c>
      <c r="D38" s="65"/>
    </row>
    <row r="39" spans="2:4" ht="30" x14ac:dyDescent="0.25">
      <c r="B39" s="4" t="s">
        <v>3</v>
      </c>
      <c r="C39" s="2" t="s">
        <v>14</v>
      </c>
      <c r="D39" s="65"/>
    </row>
    <row r="40" spans="2:4" ht="30" x14ac:dyDescent="0.25">
      <c r="B40" s="4" t="s">
        <v>3</v>
      </c>
      <c r="C40" s="2" t="s">
        <v>15</v>
      </c>
      <c r="D40" s="65"/>
    </row>
    <row r="41" spans="2:4" x14ac:dyDescent="0.25">
      <c r="B41" s="4" t="s">
        <v>38</v>
      </c>
      <c r="C41" s="2" t="s">
        <v>39</v>
      </c>
      <c r="D41" s="65"/>
    </row>
    <row r="42" spans="2:4" ht="30" x14ac:dyDescent="0.25">
      <c r="B42" s="4" t="s">
        <v>38</v>
      </c>
      <c r="C42" s="2" t="s">
        <v>40</v>
      </c>
      <c r="D42" s="65"/>
    </row>
    <row r="43" spans="2:4" ht="30" x14ac:dyDescent="0.25">
      <c r="B43" s="4" t="s">
        <v>38</v>
      </c>
      <c r="C43" s="2" t="s">
        <v>41</v>
      </c>
      <c r="D43" s="65"/>
    </row>
    <row r="44" spans="2:4" ht="30" x14ac:dyDescent="0.25">
      <c r="B44" s="4" t="s">
        <v>38</v>
      </c>
      <c r="C44" s="2" t="s">
        <v>42</v>
      </c>
      <c r="D44" s="65"/>
    </row>
    <row r="45" spans="2:4" ht="30" x14ac:dyDescent="0.25">
      <c r="B45" s="4" t="s">
        <v>38</v>
      </c>
      <c r="C45" s="2" t="s">
        <v>43</v>
      </c>
      <c r="D45" s="65"/>
    </row>
    <row r="46" spans="2:4" ht="30" x14ac:dyDescent="0.25">
      <c r="B46" s="4" t="s">
        <v>79</v>
      </c>
      <c r="C46" s="2" t="s">
        <v>80</v>
      </c>
      <c r="D46" s="65"/>
    </row>
    <row r="47" spans="2:4" ht="30" x14ac:dyDescent="0.25">
      <c r="B47" s="4" t="s">
        <v>79</v>
      </c>
      <c r="C47" s="2" t="s">
        <v>81</v>
      </c>
      <c r="D47" s="65"/>
    </row>
    <row r="48" spans="2:4" ht="30" x14ac:dyDescent="0.25">
      <c r="B48" s="4" t="s">
        <v>79</v>
      </c>
      <c r="C48" s="2" t="s">
        <v>82</v>
      </c>
      <c r="D48" s="65"/>
    </row>
    <row r="49" spans="1:5" s="34" customFormat="1" ht="15" customHeight="1" x14ac:dyDescent="0.2">
      <c r="A49" s="25"/>
      <c r="B49" s="25"/>
      <c r="C49" s="25" t="s">
        <v>157</v>
      </c>
      <c r="D49" s="33">
        <f>SUM(D28:D48)</f>
        <v>0</v>
      </c>
      <c r="E49" s="25"/>
    </row>
    <row r="50" spans="1:5" s="34" customFormat="1" ht="15" customHeight="1" x14ac:dyDescent="0.2">
      <c r="A50" s="25"/>
      <c r="B50" s="25"/>
      <c r="C50" s="25" t="s">
        <v>153</v>
      </c>
      <c r="D50" s="25" t="str">
        <f>IF(D49&lt;42,IF(D49&gt;=1,"Onvoldoende",""),"Voldoende")</f>
        <v/>
      </c>
      <c r="E50" s="25"/>
    </row>
    <row r="51" spans="1:5" s="48" customFormat="1" ht="18.75" x14ac:dyDescent="0.3">
      <c r="A51" s="47"/>
      <c r="B51" s="47"/>
      <c r="C51" s="45" t="s">
        <v>9</v>
      </c>
      <c r="D51" s="57"/>
      <c r="E51" s="47"/>
    </row>
    <row r="52" spans="1:5" s="1" customFormat="1" x14ac:dyDescent="0.25">
      <c r="B52" s="1" t="s">
        <v>1</v>
      </c>
      <c r="C52" s="1" t="s">
        <v>5</v>
      </c>
      <c r="D52" s="21" t="s">
        <v>6</v>
      </c>
    </row>
    <row r="53" spans="1:5" s="1" customFormat="1" x14ac:dyDescent="0.25">
      <c r="B53" t="s">
        <v>16</v>
      </c>
      <c r="C53" s="2" t="s">
        <v>21</v>
      </c>
      <c r="D53" s="64"/>
    </row>
    <row r="54" spans="1:5" s="1" customFormat="1" ht="30" x14ac:dyDescent="0.25">
      <c r="B54" t="s">
        <v>44</v>
      </c>
      <c r="C54" s="2" t="s">
        <v>45</v>
      </c>
      <c r="D54" s="64"/>
    </row>
    <row r="55" spans="1:5" s="1" customFormat="1" x14ac:dyDescent="0.25">
      <c r="B55" t="s">
        <v>83</v>
      </c>
      <c r="C55" s="2" t="s">
        <v>84</v>
      </c>
      <c r="D55" s="64"/>
    </row>
    <row r="56" spans="1:5" s="1" customFormat="1" x14ac:dyDescent="0.25">
      <c r="B56" t="s">
        <v>17</v>
      </c>
      <c r="C56" s="2" t="s">
        <v>22</v>
      </c>
      <c r="D56" s="64"/>
    </row>
    <row r="57" spans="1:5" s="1" customFormat="1" x14ac:dyDescent="0.25">
      <c r="B57" t="s">
        <v>46</v>
      </c>
      <c r="C57" s="2" t="s">
        <v>47</v>
      </c>
      <c r="D57" s="64"/>
    </row>
    <row r="58" spans="1:5" s="1" customFormat="1" x14ac:dyDescent="0.25">
      <c r="B58" t="s">
        <v>18</v>
      </c>
      <c r="C58" s="2" t="s">
        <v>23</v>
      </c>
      <c r="D58" s="64"/>
    </row>
    <row r="59" spans="1:5" s="1" customFormat="1" ht="30" x14ac:dyDescent="0.25">
      <c r="B59" t="s">
        <v>18</v>
      </c>
      <c r="C59" s="2" t="s">
        <v>24</v>
      </c>
      <c r="D59" s="64"/>
    </row>
    <row r="60" spans="1:5" s="1" customFormat="1" x14ac:dyDescent="0.25">
      <c r="B60" t="s">
        <v>48</v>
      </c>
      <c r="C60" s="2" t="s">
        <v>49</v>
      </c>
      <c r="D60" s="64"/>
    </row>
    <row r="61" spans="1:5" s="1" customFormat="1" ht="30" x14ac:dyDescent="0.25">
      <c r="B61" t="s">
        <v>85</v>
      </c>
      <c r="C61" s="2" t="s">
        <v>86</v>
      </c>
      <c r="D61" s="64"/>
    </row>
    <row r="62" spans="1:5" s="1" customFormat="1" x14ac:dyDescent="0.25">
      <c r="B62" t="s">
        <v>85</v>
      </c>
      <c r="C62" s="2" t="s">
        <v>87</v>
      </c>
      <c r="D62" s="64"/>
    </row>
    <row r="63" spans="1:5" x14ac:dyDescent="0.25">
      <c r="B63" s="4" t="s">
        <v>19</v>
      </c>
      <c r="C63" s="5" t="s">
        <v>25</v>
      </c>
      <c r="D63" s="65"/>
    </row>
    <row r="64" spans="1:5" x14ac:dyDescent="0.25">
      <c r="B64" s="4" t="s">
        <v>88</v>
      </c>
      <c r="C64" s="5" t="s">
        <v>89</v>
      </c>
      <c r="D64" s="65"/>
    </row>
    <row r="65" spans="2:4" x14ac:dyDescent="0.25">
      <c r="B65" s="4" t="s">
        <v>88</v>
      </c>
      <c r="C65" s="5" t="s">
        <v>90</v>
      </c>
      <c r="D65" s="65"/>
    </row>
    <row r="66" spans="2:4" ht="28.5" x14ac:dyDescent="0.25">
      <c r="B66" s="4" t="s">
        <v>91</v>
      </c>
      <c r="C66" s="5" t="s">
        <v>92</v>
      </c>
      <c r="D66" s="65"/>
    </row>
    <row r="67" spans="2:4" x14ac:dyDescent="0.25">
      <c r="B67" s="4" t="s">
        <v>91</v>
      </c>
      <c r="C67" s="5" t="s">
        <v>93</v>
      </c>
      <c r="D67" s="65"/>
    </row>
    <row r="68" spans="2:4" ht="28.5" x14ac:dyDescent="0.25">
      <c r="B68" s="4" t="s">
        <v>91</v>
      </c>
      <c r="C68" s="5" t="s">
        <v>94</v>
      </c>
      <c r="D68" s="65"/>
    </row>
    <row r="69" spans="2:4" x14ac:dyDescent="0.25">
      <c r="B69" s="4" t="s">
        <v>91</v>
      </c>
      <c r="C69" s="5" t="s">
        <v>95</v>
      </c>
      <c r="D69" s="65"/>
    </row>
    <row r="70" spans="2:4" x14ac:dyDescent="0.25">
      <c r="B70" s="4" t="s">
        <v>20</v>
      </c>
      <c r="C70" s="5" t="s">
        <v>26</v>
      </c>
      <c r="D70" s="65"/>
    </row>
    <row r="71" spans="2:4" x14ac:dyDescent="0.25">
      <c r="B71" s="4" t="s">
        <v>20</v>
      </c>
      <c r="C71" s="5" t="s">
        <v>27</v>
      </c>
      <c r="D71" s="65"/>
    </row>
    <row r="72" spans="2:4" x14ac:dyDescent="0.25">
      <c r="B72" s="4" t="s">
        <v>20</v>
      </c>
      <c r="C72" s="5" t="s">
        <v>28</v>
      </c>
      <c r="D72" s="65"/>
    </row>
    <row r="73" spans="2:4" x14ac:dyDescent="0.25">
      <c r="B73" s="4" t="s">
        <v>50</v>
      </c>
      <c r="C73" s="5" t="s">
        <v>51</v>
      </c>
      <c r="D73" s="65"/>
    </row>
    <row r="74" spans="2:4" x14ac:dyDescent="0.25">
      <c r="B74" s="4" t="s">
        <v>50</v>
      </c>
      <c r="C74" s="5" t="s">
        <v>52</v>
      </c>
      <c r="D74" s="65"/>
    </row>
    <row r="75" spans="2:4" x14ac:dyDescent="0.25">
      <c r="B75" s="4" t="s">
        <v>50</v>
      </c>
      <c r="C75" s="5" t="s">
        <v>53</v>
      </c>
      <c r="D75" s="65"/>
    </row>
    <row r="76" spans="2:4" x14ac:dyDescent="0.25">
      <c r="B76" s="4" t="s">
        <v>50</v>
      </c>
      <c r="C76" s="5" t="s">
        <v>54</v>
      </c>
      <c r="D76" s="65"/>
    </row>
    <row r="77" spans="2:4" x14ac:dyDescent="0.25">
      <c r="B77" s="4" t="s">
        <v>50</v>
      </c>
      <c r="C77" s="5" t="s">
        <v>55</v>
      </c>
      <c r="D77" s="65"/>
    </row>
    <row r="78" spans="2:4" ht="30" x14ac:dyDescent="0.25">
      <c r="B78" s="4" t="s">
        <v>50</v>
      </c>
      <c r="C78" s="2" t="s">
        <v>164</v>
      </c>
      <c r="D78" s="65"/>
    </row>
    <row r="79" spans="2:4" x14ac:dyDescent="0.25">
      <c r="B79" s="4" t="s">
        <v>50</v>
      </c>
      <c r="C79" s="2" t="s">
        <v>57</v>
      </c>
      <c r="D79" s="65"/>
    </row>
    <row r="80" spans="2:4" x14ac:dyDescent="0.25">
      <c r="B80" s="4" t="s">
        <v>50</v>
      </c>
      <c r="C80" s="2" t="s">
        <v>58</v>
      </c>
      <c r="D80" s="65"/>
    </row>
    <row r="81" spans="1:5" x14ac:dyDescent="0.25">
      <c r="B81" s="4" t="s">
        <v>96</v>
      </c>
      <c r="C81" s="2" t="s">
        <v>97</v>
      </c>
      <c r="D81" s="65"/>
    </row>
    <row r="82" spans="1:5" x14ac:dyDescent="0.25">
      <c r="B82" s="4" t="s">
        <v>96</v>
      </c>
      <c r="C82" s="2" t="s">
        <v>98</v>
      </c>
      <c r="D82" s="65"/>
    </row>
    <row r="83" spans="1:5" x14ac:dyDescent="0.25">
      <c r="B83" s="4" t="s">
        <v>96</v>
      </c>
      <c r="C83" s="2" t="s">
        <v>99</v>
      </c>
      <c r="D83" s="65"/>
    </row>
    <row r="84" spans="1:5" ht="30" x14ac:dyDescent="0.25">
      <c r="B84" s="4" t="s">
        <v>96</v>
      </c>
      <c r="C84" s="2" t="s">
        <v>100</v>
      </c>
      <c r="D84" s="65"/>
    </row>
    <row r="85" spans="1:5" ht="30" x14ac:dyDescent="0.25">
      <c r="B85" s="4" t="s">
        <v>96</v>
      </c>
      <c r="C85" s="2" t="s">
        <v>101</v>
      </c>
      <c r="D85" s="65"/>
    </row>
    <row r="86" spans="1:5" s="34" customFormat="1" ht="15" customHeight="1" x14ac:dyDescent="0.2">
      <c r="A86" s="25"/>
      <c r="B86" s="25"/>
      <c r="C86" s="25" t="s">
        <v>157</v>
      </c>
      <c r="D86" s="33">
        <f>SUM(D53:D85)</f>
        <v>0</v>
      </c>
      <c r="E86" s="25"/>
    </row>
    <row r="87" spans="1:5" s="34" customFormat="1" ht="15" customHeight="1" x14ac:dyDescent="0.2">
      <c r="A87" s="25"/>
      <c r="B87" s="25"/>
      <c r="C87" s="25" t="s">
        <v>153</v>
      </c>
      <c r="D87" s="39" t="str">
        <f>IF(D86&lt;66,IF(D86&gt;=1,"Onvoldoende",""),"Voldoende")</f>
        <v/>
      </c>
      <c r="E87" s="25"/>
    </row>
    <row r="88" spans="1:5" s="46" customFormat="1" ht="18.75" x14ac:dyDescent="0.3">
      <c r="A88" s="44"/>
      <c r="B88" s="44"/>
      <c r="C88" s="45" t="s">
        <v>29</v>
      </c>
      <c r="D88" s="58"/>
      <c r="E88" s="44"/>
    </row>
    <row r="89" spans="1:5" s="1" customFormat="1" x14ac:dyDescent="0.25">
      <c r="B89" s="1" t="s">
        <v>1</v>
      </c>
      <c r="C89" s="1" t="s">
        <v>5</v>
      </c>
      <c r="D89" s="21" t="s">
        <v>6</v>
      </c>
    </row>
    <row r="90" spans="1:5" ht="30" x14ac:dyDescent="0.25">
      <c r="B90" s="6" t="s">
        <v>102</v>
      </c>
      <c r="C90" s="2" t="s">
        <v>103</v>
      </c>
      <c r="D90" s="65"/>
    </row>
    <row r="91" spans="1:5" ht="30" x14ac:dyDescent="0.25">
      <c r="B91" s="6" t="s">
        <v>132</v>
      </c>
      <c r="C91" s="2" t="s">
        <v>104</v>
      </c>
      <c r="D91" s="65"/>
    </row>
    <row r="92" spans="1:5" ht="45" x14ac:dyDescent="0.25">
      <c r="B92" s="6" t="s">
        <v>102</v>
      </c>
      <c r="C92" s="2" t="s">
        <v>105</v>
      </c>
      <c r="D92" s="65"/>
    </row>
    <row r="93" spans="1:5" ht="30" x14ac:dyDescent="0.25">
      <c r="B93" s="6" t="s">
        <v>106</v>
      </c>
      <c r="C93" s="2" t="s">
        <v>107</v>
      </c>
      <c r="D93" s="65"/>
    </row>
    <row r="94" spans="1:5" ht="30" x14ac:dyDescent="0.25">
      <c r="B94" s="6" t="s">
        <v>102</v>
      </c>
      <c r="C94" s="2" t="s">
        <v>108</v>
      </c>
      <c r="D94" s="65"/>
    </row>
    <row r="95" spans="1:5" ht="60" x14ac:dyDescent="0.25">
      <c r="B95" s="6" t="s">
        <v>133</v>
      </c>
      <c r="C95" s="2" t="s">
        <v>110</v>
      </c>
      <c r="D95" s="65"/>
    </row>
    <row r="96" spans="1:5" s="34" customFormat="1" ht="12.75" x14ac:dyDescent="0.2">
      <c r="A96" s="25"/>
      <c r="B96" s="25"/>
      <c r="C96" s="25" t="s">
        <v>157</v>
      </c>
      <c r="D96" s="33">
        <f>SUM(D90:D95)</f>
        <v>0</v>
      </c>
      <c r="E96" s="25"/>
    </row>
    <row r="97" spans="1:5" s="34" customFormat="1" ht="12.75" x14ac:dyDescent="0.2">
      <c r="A97" s="25"/>
      <c r="B97" s="25"/>
      <c r="C97" s="25" t="s">
        <v>153</v>
      </c>
      <c r="D97" s="33" t="str">
        <f>IF(D96&lt;12,IF(D96&gt;=1,"Onvoldoende",""),"Voldoende")</f>
        <v/>
      </c>
      <c r="E97" s="25"/>
    </row>
    <row r="98" spans="1:5" ht="30" customHeight="1" x14ac:dyDescent="0.25">
      <c r="A98" s="7"/>
      <c r="B98" s="7"/>
      <c r="C98" s="7"/>
      <c r="D98" s="59"/>
      <c r="E98" s="7"/>
    </row>
    <row r="99" spans="1:5" x14ac:dyDescent="0.25">
      <c r="A99" s="26"/>
      <c r="B99" s="26"/>
      <c r="C99" s="43" t="s">
        <v>136</v>
      </c>
      <c r="D99" s="27">
        <f>SUM(D49+D86+D96)</f>
        <v>0</v>
      </c>
      <c r="E99" s="26"/>
    </row>
    <row r="100" spans="1:5" x14ac:dyDescent="0.25">
      <c r="A100" s="26"/>
      <c r="B100" s="26"/>
      <c r="C100" s="43" t="s">
        <v>148</v>
      </c>
      <c r="D100" s="27" t="str">
        <f>IF(AND(D14="JA",D15="JA",D16="JA",D17="JA",D20="JA",D21="JA",D22="JA",D23="JA",D24="JA"),"Voldaan","Niet voldaan")</f>
        <v>Niet voldaan</v>
      </c>
      <c r="E100" s="26"/>
    </row>
    <row r="101" spans="1:5" x14ac:dyDescent="0.25">
      <c r="A101" s="26"/>
      <c r="B101" s="26"/>
      <c r="C101" s="43" t="s">
        <v>73</v>
      </c>
      <c r="D101" s="27" t="str">
        <f>IF(D49&lt;42,IF(D49&gt;=1,"Onvoldoende",""),"Voldoende")</f>
        <v/>
      </c>
      <c r="E101" s="26"/>
    </row>
    <row r="102" spans="1:5" x14ac:dyDescent="0.25">
      <c r="A102" s="26"/>
      <c r="B102" s="26"/>
      <c r="C102" s="43" t="s">
        <v>74</v>
      </c>
      <c r="D102" s="27" t="str">
        <f>IF(D86&lt;66,IF(D86&gt;=1,"Onvoldoende",""),"Voldoende")</f>
        <v/>
      </c>
      <c r="E102" s="26"/>
    </row>
    <row r="103" spans="1:5" x14ac:dyDescent="0.25">
      <c r="A103" s="26"/>
      <c r="B103" s="26"/>
      <c r="C103" s="43" t="s">
        <v>75</v>
      </c>
      <c r="D103" s="27" t="str">
        <f>IF(D96&lt;12,IF(D96&gt;=1,"Onvoldoende",""),"Voldoende")</f>
        <v/>
      </c>
      <c r="E103" s="26"/>
    </row>
    <row r="104" spans="1:5" x14ac:dyDescent="0.25">
      <c r="A104" s="26"/>
      <c r="B104" s="26"/>
      <c r="C104" s="43" t="s">
        <v>8</v>
      </c>
      <c r="D104" s="29" t="str">
        <f>IF(D99&gt;=1,4.5/(180-120)*(D99-120)+5.5,"")</f>
        <v/>
      </c>
      <c r="E104" s="26"/>
    </row>
    <row r="105" spans="1:5" ht="30" customHeight="1" x14ac:dyDescent="0.3">
      <c r="A105" s="7"/>
      <c r="B105" s="7"/>
      <c r="C105" s="14" t="s">
        <v>156</v>
      </c>
      <c r="D105" s="68"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63:D85 D90:D95" xr:uid="{06A5E1AC-C865-42E9-A9E4-89EFF9B990AF}">
      <formula1>"0,1,2,3"</formula1>
    </dataValidation>
    <dataValidation type="list" allowBlank="1" showInputMessage="1" showErrorMessage="1" sqref="D14:D17 D20:D24" xr:uid="{0B5C98BE-B740-42DC-8743-D8E38C5E68EA}">
      <formula1>"JA,NEE"</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01C0-BDF8-4B66-8749-FECD9C0F2297}">
  <dimension ref="A1:E114"/>
  <sheetViews>
    <sheetView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30" customWidth="1"/>
    <col min="5" max="5" width="1.42578125" customWidth="1"/>
  </cols>
  <sheetData>
    <row r="1" spans="1:5" x14ac:dyDescent="0.25">
      <c r="A1" s="8"/>
      <c r="B1" s="8"/>
      <c r="C1" s="8" t="s">
        <v>0</v>
      </c>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176</v>
      </c>
      <c r="D6" s="23"/>
      <c r="E6" s="8"/>
    </row>
    <row r="7" spans="1:5" ht="18.75" x14ac:dyDescent="0.3">
      <c r="A7" s="8"/>
      <c r="B7" s="8"/>
      <c r="C7" s="10"/>
      <c r="D7" s="23"/>
      <c r="E7" s="8"/>
    </row>
    <row r="8" spans="1:5" x14ac:dyDescent="0.25">
      <c r="A8" s="8"/>
      <c r="B8" s="60" t="s">
        <v>137</v>
      </c>
      <c r="C8" s="63"/>
      <c r="D8" s="23"/>
      <c r="E8" s="8"/>
    </row>
    <row r="9" spans="1:5" x14ac:dyDescent="0.25">
      <c r="A9" s="8"/>
      <c r="B9" s="60" t="s">
        <v>0</v>
      </c>
      <c r="C9" s="63"/>
      <c r="D9" s="23"/>
      <c r="E9" s="8"/>
    </row>
    <row r="10" spans="1:5" x14ac:dyDescent="0.25">
      <c r="A10" s="8"/>
      <c r="B10" s="60" t="s">
        <v>161</v>
      </c>
      <c r="C10" s="63"/>
      <c r="D10" s="23"/>
      <c r="E10" s="8"/>
    </row>
    <row r="11" spans="1:5" x14ac:dyDescent="0.25">
      <c r="A11" s="8"/>
      <c r="B11" s="8"/>
      <c r="C11" s="8"/>
      <c r="D11" s="23"/>
      <c r="E11" s="8"/>
    </row>
    <row r="12" spans="1:5" s="46" customFormat="1" ht="18.75" x14ac:dyDescent="0.3">
      <c r="A12" s="44"/>
      <c r="B12" s="44"/>
      <c r="C12" s="45" t="s">
        <v>138</v>
      </c>
      <c r="D12" s="56"/>
      <c r="E12" s="44"/>
    </row>
    <row r="13" spans="1:5" x14ac:dyDescent="0.25">
      <c r="C13" s="15" t="s">
        <v>139</v>
      </c>
      <c r="D13" s="21" t="s">
        <v>154</v>
      </c>
    </row>
    <row r="14" spans="1:5" x14ac:dyDescent="0.25">
      <c r="C14" s="2" t="s">
        <v>162</v>
      </c>
      <c r="D14" s="64"/>
    </row>
    <row r="15" spans="1:5" x14ac:dyDescent="0.25">
      <c r="C15" s="2" t="s">
        <v>140</v>
      </c>
      <c r="D15" s="64"/>
    </row>
    <row r="16" spans="1:5" ht="60" x14ac:dyDescent="0.25">
      <c r="C16" s="2" t="s">
        <v>167</v>
      </c>
      <c r="D16" s="64"/>
    </row>
    <row r="17" spans="1:5" ht="30" x14ac:dyDescent="0.25">
      <c r="C17" s="2" t="s">
        <v>142</v>
      </c>
      <c r="D17" s="64"/>
    </row>
    <row r="18" spans="1:5" x14ac:dyDescent="0.25">
      <c r="A18" s="8"/>
      <c r="B18" s="8"/>
      <c r="C18" s="22"/>
      <c r="D18" s="23"/>
      <c r="E18" s="8"/>
    </row>
    <row r="19" spans="1:5" x14ac:dyDescent="0.25">
      <c r="C19" s="15" t="s">
        <v>143</v>
      </c>
      <c r="D19" s="21" t="s">
        <v>154</v>
      </c>
    </row>
    <row r="20" spans="1:5" x14ac:dyDescent="0.25">
      <c r="C20" s="2" t="s">
        <v>144</v>
      </c>
      <c r="D20" s="64"/>
    </row>
    <row r="21" spans="1:5" x14ac:dyDescent="0.25">
      <c r="C21" s="2" t="s">
        <v>149</v>
      </c>
      <c r="D21" s="64"/>
    </row>
    <row r="22" spans="1:5" x14ac:dyDescent="0.25">
      <c r="C22" s="2" t="s">
        <v>145</v>
      </c>
      <c r="D22" s="64"/>
    </row>
    <row r="23" spans="1:5" ht="30" x14ac:dyDescent="0.25">
      <c r="C23" s="2" t="s">
        <v>146</v>
      </c>
      <c r="D23" s="64"/>
    </row>
    <row r="24" spans="1:5" x14ac:dyDescent="0.25">
      <c r="C24" t="s">
        <v>147</v>
      </c>
      <c r="D24" s="64"/>
    </row>
    <row r="25" spans="1:5" x14ac:dyDescent="0.25">
      <c r="A25" s="8"/>
      <c r="B25" s="8"/>
      <c r="C25" s="24" t="s">
        <v>153</v>
      </c>
      <c r="D25" s="25" t="str">
        <f>IF(AND(D14="JA",D15="JA",D16="JA",D17="JA",D20="JA",D21="JA",D22="JA",D23="JA",D24="JA"),"Voldaan","Niet voldaan")</f>
        <v>Niet voldaan</v>
      </c>
      <c r="E25" s="8"/>
    </row>
    <row r="26" spans="1:5" s="46" customFormat="1" ht="18.75" x14ac:dyDescent="0.3">
      <c r="A26" s="44"/>
      <c r="B26" s="44"/>
      <c r="C26" s="45" t="s">
        <v>4</v>
      </c>
      <c r="D26" s="56"/>
      <c r="E26" s="44"/>
    </row>
    <row r="27" spans="1:5" s="1" customFormat="1" x14ac:dyDescent="0.25">
      <c r="B27" s="1" t="s">
        <v>1</v>
      </c>
      <c r="C27" s="1" t="s">
        <v>5</v>
      </c>
      <c r="D27" s="21" t="s">
        <v>6</v>
      </c>
    </row>
    <row r="28" spans="1:5" ht="30" x14ac:dyDescent="0.25">
      <c r="B28" s="4" t="s">
        <v>2</v>
      </c>
      <c r="C28" s="2" t="s">
        <v>7</v>
      </c>
      <c r="D28" s="65"/>
      <c r="E28" s="3"/>
    </row>
    <row r="29" spans="1:5" x14ac:dyDescent="0.25">
      <c r="B29" s="4" t="s">
        <v>2</v>
      </c>
      <c r="C29" s="2" t="s">
        <v>10</v>
      </c>
      <c r="D29" s="65"/>
    </row>
    <row r="30" spans="1:5" x14ac:dyDescent="0.25">
      <c r="B30" s="4" t="s">
        <v>2</v>
      </c>
      <c r="C30" s="2" t="s">
        <v>11</v>
      </c>
      <c r="D30" s="65"/>
    </row>
    <row r="31" spans="1:5" x14ac:dyDescent="0.25">
      <c r="B31" s="4" t="s">
        <v>2</v>
      </c>
      <c r="C31" s="2" t="s">
        <v>12</v>
      </c>
      <c r="D31" s="65"/>
    </row>
    <row r="32" spans="1:5" ht="30" x14ac:dyDescent="0.25">
      <c r="B32" s="4" t="s">
        <v>2</v>
      </c>
      <c r="C32" s="2" t="s">
        <v>13</v>
      </c>
      <c r="D32" s="65"/>
    </row>
    <row r="33" spans="2:4" x14ac:dyDescent="0.25">
      <c r="B33" s="4" t="s">
        <v>32</v>
      </c>
      <c r="C33" s="2" t="s">
        <v>33</v>
      </c>
      <c r="D33" s="65"/>
    </row>
    <row r="34" spans="2:4" x14ac:dyDescent="0.25">
      <c r="B34" s="4" t="s">
        <v>32</v>
      </c>
      <c r="C34" s="2" t="s">
        <v>34</v>
      </c>
      <c r="D34" s="65"/>
    </row>
    <row r="35" spans="2:4" x14ac:dyDescent="0.25">
      <c r="B35" s="4" t="s">
        <v>32</v>
      </c>
      <c r="C35" s="2" t="s">
        <v>35</v>
      </c>
      <c r="D35" s="65"/>
    </row>
    <row r="36" spans="2:4" ht="15" customHeight="1" x14ac:dyDescent="0.25">
      <c r="B36" s="4" t="s">
        <v>76</v>
      </c>
      <c r="C36" s="2" t="s">
        <v>77</v>
      </c>
      <c r="D36" s="65"/>
    </row>
    <row r="37" spans="2:4" x14ac:dyDescent="0.25">
      <c r="B37" s="4" t="s">
        <v>76</v>
      </c>
      <c r="C37" s="2" t="s">
        <v>78</v>
      </c>
      <c r="D37" s="65"/>
    </row>
    <row r="38" spans="2:4" ht="30" x14ac:dyDescent="0.25">
      <c r="B38" s="4" t="s">
        <v>112</v>
      </c>
      <c r="C38" s="2" t="s">
        <v>113</v>
      </c>
      <c r="D38" s="65"/>
    </row>
    <row r="39" spans="2:4" ht="30" x14ac:dyDescent="0.25">
      <c r="B39" s="4" t="s">
        <v>37</v>
      </c>
      <c r="C39" s="2" t="s">
        <v>36</v>
      </c>
      <c r="D39" s="65"/>
    </row>
    <row r="40" spans="2:4" ht="30" x14ac:dyDescent="0.25">
      <c r="B40" s="4" t="s">
        <v>3</v>
      </c>
      <c r="C40" s="2" t="s">
        <v>14</v>
      </c>
      <c r="D40" s="65"/>
    </row>
    <row r="41" spans="2:4" ht="30" x14ac:dyDescent="0.25">
      <c r="B41" s="4" t="s">
        <v>3</v>
      </c>
      <c r="C41" s="2" t="s">
        <v>15</v>
      </c>
      <c r="D41" s="65"/>
    </row>
    <row r="42" spans="2:4" x14ac:dyDescent="0.25">
      <c r="B42" s="4" t="s">
        <v>38</v>
      </c>
      <c r="C42" s="2" t="s">
        <v>39</v>
      </c>
      <c r="D42" s="65"/>
    </row>
    <row r="43" spans="2:4" ht="30" x14ac:dyDescent="0.25">
      <c r="B43" s="4" t="s">
        <v>38</v>
      </c>
      <c r="C43" s="2" t="s">
        <v>40</v>
      </c>
      <c r="D43" s="65"/>
    </row>
    <row r="44" spans="2:4" ht="30" x14ac:dyDescent="0.25">
      <c r="B44" s="4" t="s">
        <v>38</v>
      </c>
      <c r="C44" s="2" t="s">
        <v>41</v>
      </c>
      <c r="D44" s="65"/>
    </row>
    <row r="45" spans="2:4" ht="30" x14ac:dyDescent="0.25">
      <c r="B45" s="4" t="s">
        <v>38</v>
      </c>
      <c r="C45" s="2" t="s">
        <v>42</v>
      </c>
      <c r="D45" s="65"/>
    </row>
    <row r="46" spans="2:4" ht="30" x14ac:dyDescent="0.25">
      <c r="B46" s="4" t="s">
        <v>38</v>
      </c>
      <c r="C46" s="2" t="s">
        <v>43</v>
      </c>
      <c r="D46" s="65"/>
    </row>
    <row r="47" spans="2:4" ht="30" x14ac:dyDescent="0.25">
      <c r="B47" s="4" t="s">
        <v>79</v>
      </c>
      <c r="C47" s="2" t="s">
        <v>80</v>
      </c>
      <c r="D47" s="65"/>
    </row>
    <row r="48" spans="2:4" ht="30" x14ac:dyDescent="0.25">
      <c r="B48" s="4" t="s">
        <v>79</v>
      </c>
      <c r="C48" s="2" t="s">
        <v>81</v>
      </c>
      <c r="D48" s="65"/>
    </row>
    <row r="49" spans="1:5" ht="30" x14ac:dyDescent="0.25">
      <c r="B49" s="4" t="s">
        <v>79</v>
      </c>
      <c r="C49" s="2" t="s">
        <v>82</v>
      </c>
      <c r="D49" s="65"/>
    </row>
    <row r="50" spans="1:5" ht="30" x14ac:dyDescent="0.25">
      <c r="B50" s="4" t="s">
        <v>114</v>
      </c>
      <c r="C50" s="2" t="s">
        <v>135</v>
      </c>
      <c r="D50" s="65"/>
    </row>
    <row r="51" spans="1:5" s="34" customFormat="1" ht="12.75" x14ac:dyDescent="0.2">
      <c r="A51" s="25"/>
      <c r="B51" s="25"/>
      <c r="C51" s="25" t="s">
        <v>157</v>
      </c>
      <c r="D51" s="33">
        <f>SUM(D28:D50)</f>
        <v>0</v>
      </c>
      <c r="E51" s="25"/>
    </row>
    <row r="52" spans="1:5" s="34" customFormat="1" ht="12.75" x14ac:dyDescent="0.2">
      <c r="A52" s="25"/>
      <c r="B52" s="25"/>
      <c r="C52" s="25" t="s">
        <v>153</v>
      </c>
      <c r="D52" s="25" t="str">
        <f>IF(D51&lt;46,IF(D51&gt;=1,"Onvoldoende",""),"Voldoende")</f>
        <v/>
      </c>
      <c r="E52" s="25"/>
    </row>
    <row r="53" spans="1:5" s="48" customFormat="1" ht="18.75" x14ac:dyDescent="0.3">
      <c r="A53" s="47"/>
      <c r="B53" s="47"/>
      <c r="C53" s="45" t="s">
        <v>9</v>
      </c>
      <c r="D53" s="57"/>
      <c r="E53" s="47"/>
    </row>
    <row r="54" spans="1:5" s="1" customFormat="1" x14ac:dyDescent="0.25">
      <c r="B54" s="1" t="s">
        <v>1</v>
      </c>
      <c r="C54" s="1" t="s">
        <v>5</v>
      </c>
      <c r="D54" s="21" t="s">
        <v>6</v>
      </c>
    </row>
    <row r="55" spans="1:5" s="1" customFormat="1" x14ac:dyDescent="0.25">
      <c r="B55" s="4" t="s">
        <v>16</v>
      </c>
      <c r="C55" s="2" t="s">
        <v>21</v>
      </c>
      <c r="D55" s="64"/>
    </row>
    <row r="56" spans="1:5" s="1" customFormat="1" ht="30" x14ac:dyDescent="0.25">
      <c r="B56" s="4" t="s">
        <v>44</v>
      </c>
      <c r="C56" s="2" t="s">
        <v>45</v>
      </c>
      <c r="D56" s="64"/>
    </row>
    <row r="57" spans="1:5" s="1" customFormat="1" x14ac:dyDescent="0.25">
      <c r="B57" s="4" t="s">
        <v>83</v>
      </c>
      <c r="C57" s="2" t="s">
        <v>84</v>
      </c>
      <c r="D57" s="64"/>
    </row>
    <row r="58" spans="1:5" s="1" customFormat="1" x14ac:dyDescent="0.25">
      <c r="B58" s="4" t="s">
        <v>17</v>
      </c>
      <c r="C58" s="2" t="s">
        <v>22</v>
      </c>
      <c r="D58" s="64"/>
    </row>
    <row r="59" spans="1:5" s="1" customFormat="1" x14ac:dyDescent="0.25">
      <c r="B59" s="4" t="s">
        <v>46</v>
      </c>
      <c r="C59" s="2" t="s">
        <v>47</v>
      </c>
      <c r="D59" s="64"/>
    </row>
    <row r="60" spans="1:5" s="1" customFormat="1" ht="15" customHeight="1" x14ac:dyDescent="0.25">
      <c r="B60" s="4" t="s">
        <v>18</v>
      </c>
      <c r="C60" s="2" t="s">
        <v>23</v>
      </c>
      <c r="D60" s="64"/>
    </row>
    <row r="61" spans="1:5" s="1" customFormat="1" ht="30" x14ac:dyDescent="0.25">
      <c r="B61" s="4" t="s">
        <v>18</v>
      </c>
      <c r="C61" s="2" t="s">
        <v>24</v>
      </c>
      <c r="D61" s="64"/>
    </row>
    <row r="62" spans="1:5" s="1" customFormat="1" x14ac:dyDescent="0.25">
      <c r="B62" s="4" t="s">
        <v>48</v>
      </c>
      <c r="C62" s="2" t="s">
        <v>49</v>
      </c>
      <c r="D62" s="64"/>
    </row>
    <row r="63" spans="1:5" s="1" customFormat="1" ht="30" x14ac:dyDescent="0.25">
      <c r="B63" s="4" t="s">
        <v>85</v>
      </c>
      <c r="C63" s="2" t="s">
        <v>86</v>
      </c>
      <c r="D63" s="64"/>
    </row>
    <row r="64" spans="1:5" s="1" customFormat="1" x14ac:dyDescent="0.25">
      <c r="B64" s="4" t="s">
        <v>85</v>
      </c>
      <c r="C64" s="2" t="s">
        <v>87</v>
      </c>
      <c r="D64" s="64"/>
    </row>
    <row r="65" spans="2:4" ht="28.5" x14ac:dyDescent="0.25">
      <c r="B65" s="4" t="s">
        <v>115</v>
      </c>
      <c r="C65" s="5" t="s">
        <v>116</v>
      </c>
      <c r="D65" s="65"/>
    </row>
    <row r="66" spans="2:4" x14ac:dyDescent="0.25">
      <c r="B66" s="4" t="s">
        <v>19</v>
      </c>
      <c r="C66" s="5" t="s">
        <v>25</v>
      </c>
      <c r="D66" s="65"/>
    </row>
    <row r="67" spans="2:4" x14ac:dyDescent="0.25">
      <c r="B67" s="4" t="s">
        <v>88</v>
      </c>
      <c r="C67" s="5" t="s">
        <v>89</v>
      </c>
      <c r="D67" s="65"/>
    </row>
    <row r="68" spans="2:4" x14ac:dyDescent="0.25">
      <c r="B68" s="4" t="s">
        <v>88</v>
      </c>
      <c r="C68" s="5" t="s">
        <v>90</v>
      </c>
      <c r="D68" s="65"/>
    </row>
    <row r="69" spans="2:4" ht="28.5" x14ac:dyDescent="0.25">
      <c r="B69" s="4" t="s">
        <v>91</v>
      </c>
      <c r="C69" s="5" t="s">
        <v>92</v>
      </c>
      <c r="D69" s="65"/>
    </row>
    <row r="70" spans="2:4" x14ac:dyDescent="0.25">
      <c r="B70" s="4" t="s">
        <v>91</v>
      </c>
      <c r="C70" s="5" t="s">
        <v>93</v>
      </c>
      <c r="D70" s="65"/>
    </row>
    <row r="71" spans="2:4" ht="28.5" x14ac:dyDescent="0.25">
      <c r="B71" s="4" t="s">
        <v>91</v>
      </c>
      <c r="C71" s="5" t="s">
        <v>94</v>
      </c>
      <c r="D71" s="65"/>
    </row>
    <row r="72" spans="2:4" x14ac:dyDescent="0.25">
      <c r="B72" s="4" t="s">
        <v>91</v>
      </c>
      <c r="C72" s="5" t="s">
        <v>95</v>
      </c>
      <c r="D72" s="65"/>
    </row>
    <row r="73" spans="2:4" ht="28.5" x14ac:dyDescent="0.25">
      <c r="B73" s="4" t="s">
        <v>117</v>
      </c>
      <c r="C73" s="5" t="s">
        <v>118</v>
      </c>
      <c r="D73" s="65"/>
    </row>
    <row r="74" spans="2:4" x14ac:dyDescent="0.25">
      <c r="B74" s="4" t="s">
        <v>20</v>
      </c>
      <c r="C74" s="5" t="s">
        <v>26</v>
      </c>
      <c r="D74" s="65"/>
    </row>
    <row r="75" spans="2:4" x14ac:dyDescent="0.25">
      <c r="B75" s="4" t="s">
        <v>20</v>
      </c>
      <c r="C75" s="5" t="s">
        <v>27</v>
      </c>
      <c r="D75" s="65"/>
    </row>
    <row r="76" spans="2:4" x14ac:dyDescent="0.25">
      <c r="B76" s="4" t="s">
        <v>20</v>
      </c>
      <c r="C76" s="5" t="s">
        <v>28</v>
      </c>
      <c r="D76" s="65"/>
    </row>
    <row r="77" spans="2:4" x14ac:dyDescent="0.25">
      <c r="B77" s="4" t="s">
        <v>50</v>
      </c>
      <c r="C77" s="5" t="s">
        <v>51</v>
      </c>
      <c r="D77" s="65"/>
    </row>
    <row r="78" spans="2:4" x14ac:dyDescent="0.25">
      <c r="B78" s="4" t="s">
        <v>50</v>
      </c>
      <c r="C78" s="5" t="s">
        <v>52</v>
      </c>
      <c r="D78" s="65"/>
    </row>
    <row r="79" spans="2:4" x14ac:dyDescent="0.25">
      <c r="B79" s="4" t="s">
        <v>50</v>
      </c>
      <c r="C79" s="5" t="s">
        <v>53</v>
      </c>
      <c r="D79" s="65"/>
    </row>
    <row r="80" spans="2:4" x14ac:dyDescent="0.25">
      <c r="B80" s="4" t="s">
        <v>50</v>
      </c>
      <c r="C80" s="5" t="s">
        <v>54</v>
      </c>
      <c r="D80" s="65"/>
    </row>
    <row r="81" spans="1:5" x14ac:dyDescent="0.25">
      <c r="B81" s="4" t="s">
        <v>50</v>
      </c>
      <c r="C81" s="5" t="s">
        <v>55</v>
      </c>
      <c r="D81" s="65"/>
    </row>
    <row r="82" spans="1:5" x14ac:dyDescent="0.25">
      <c r="B82" s="4" t="s">
        <v>50</v>
      </c>
      <c r="C82" s="5" t="s">
        <v>56</v>
      </c>
      <c r="D82" s="65"/>
    </row>
    <row r="83" spans="1:5" x14ac:dyDescent="0.25">
      <c r="B83" s="4" t="s">
        <v>50</v>
      </c>
      <c r="C83" s="2" t="s">
        <v>57</v>
      </c>
      <c r="D83" s="65"/>
    </row>
    <row r="84" spans="1:5" x14ac:dyDescent="0.25">
      <c r="B84" s="4" t="s">
        <v>50</v>
      </c>
      <c r="C84" s="2" t="s">
        <v>58</v>
      </c>
      <c r="D84" s="65"/>
    </row>
    <row r="85" spans="1:5" x14ac:dyDescent="0.25">
      <c r="B85" s="4" t="s">
        <v>96</v>
      </c>
      <c r="C85" s="2" t="s">
        <v>97</v>
      </c>
      <c r="D85" s="65"/>
    </row>
    <row r="86" spans="1:5" x14ac:dyDescent="0.25">
      <c r="B86" s="4" t="s">
        <v>96</v>
      </c>
      <c r="C86" s="2" t="s">
        <v>98</v>
      </c>
      <c r="D86" s="65"/>
    </row>
    <row r="87" spans="1:5" ht="30" x14ac:dyDescent="0.25">
      <c r="B87" s="4" t="s">
        <v>96</v>
      </c>
      <c r="C87" s="2" t="s">
        <v>164</v>
      </c>
      <c r="D87" s="65"/>
    </row>
    <row r="88" spans="1:5" ht="30" x14ac:dyDescent="0.25">
      <c r="B88" s="4" t="s">
        <v>96</v>
      </c>
      <c r="C88" s="2" t="s">
        <v>100</v>
      </c>
      <c r="D88" s="65"/>
    </row>
    <row r="89" spans="1:5" ht="30" x14ac:dyDescent="0.25">
      <c r="B89" s="4" t="s">
        <v>96</v>
      </c>
      <c r="C89" s="2" t="s">
        <v>101</v>
      </c>
      <c r="D89" s="65"/>
    </row>
    <row r="90" spans="1:5" ht="30" x14ac:dyDescent="0.25">
      <c r="B90" s="4" t="s">
        <v>119</v>
      </c>
      <c r="C90" s="2" t="s">
        <v>120</v>
      </c>
      <c r="D90" s="65"/>
    </row>
    <row r="91" spans="1:5" s="34" customFormat="1" ht="12.75" x14ac:dyDescent="0.2">
      <c r="A91" s="25"/>
      <c r="B91" s="25"/>
      <c r="C91" s="25" t="s">
        <v>157</v>
      </c>
      <c r="D91" s="33">
        <f>SUM(D55:D90)</f>
        <v>0</v>
      </c>
      <c r="E91" s="25"/>
    </row>
    <row r="92" spans="1:5" s="34" customFormat="1" ht="12.75" x14ac:dyDescent="0.2">
      <c r="A92" s="25"/>
      <c r="B92" s="25"/>
      <c r="C92" s="25" t="s">
        <v>153</v>
      </c>
      <c r="D92" s="39" t="str">
        <f>IF(D91&lt;72,IF(D91&gt;=1,"Onvoldoende",""),"Voldoende")</f>
        <v/>
      </c>
      <c r="E92" s="25"/>
    </row>
    <row r="93" spans="1:5" s="46" customFormat="1" ht="18.75" x14ac:dyDescent="0.3">
      <c r="A93" s="44"/>
      <c r="B93" s="44"/>
      <c r="C93" s="45" t="s">
        <v>111</v>
      </c>
      <c r="D93" s="58"/>
      <c r="E93" s="44"/>
    </row>
    <row r="94" spans="1:5" s="1" customFormat="1" x14ac:dyDescent="0.25">
      <c r="B94" s="1" t="s">
        <v>1</v>
      </c>
      <c r="C94" s="1" t="s">
        <v>5</v>
      </c>
      <c r="D94" s="21" t="s">
        <v>6</v>
      </c>
    </row>
    <row r="95" spans="1:5" ht="30" x14ac:dyDescent="0.25">
      <c r="B95" s="6" t="s">
        <v>102</v>
      </c>
      <c r="C95" s="2" t="s">
        <v>103</v>
      </c>
      <c r="D95" s="65"/>
    </row>
    <row r="96" spans="1:5" ht="30" x14ac:dyDescent="0.25">
      <c r="B96" s="6" t="s">
        <v>102</v>
      </c>
      <c r="C96" s="2" t="s">
        <v>104</v>
      </c>
      <c r="D96" s="65"/>
    </row>
    <row r="97" spans="1:5" ht="30" customHeight="1" x14ac:dyDescent="0.25">
      <c r="B97" s="6" t="s">
        <v>102</v>
      </c>
      <c r="C97" s="2" t="s">
        <v>105</v>
      </c>
      <c r="D97" s="65"/>
    </row>
    <row r="98" spans="1:5" ht="60" x14ac:dyDescent="0.25">
      <c r="B98" s="6" t="s">
        <v>115</v>
      </c>
      <c r="C98" s="2" t="s">
        <v>121</v>
      </c>
      <c r="D98" s="65"/>
    </row>
    <row r="99" spans="1:5" ht="30" x14ac:dyDescent="0.25">
      <c r="B99" s="6" t="s">
        <v>122</v>
      </c>
      <c r="C99" s="2" t="s">
        <v>123</v>
      </c>
      <c r="D99" s="65"/>
    </row>
    <row r="100" spans="1:5" ht="30" x14ac:dyDescent="0.25">
      <c r="B100" s="6" t="s">
        <v>106</v>
      </c>
      <c r="C100" s="2" t="s">
        <v>107</v>
      </c>
      <c r="D100" s="65"/>
    </row>
    <row r="101" spans="1:5" ht="30" x14ac:dyDescent="0.25">
      <c r="B101" s="6" t="s">
        <v>102</v>
      </c>
      <c r="C101" s="2" t="s">
        <v>108</v>
      </c>
      <c r="D101" s="65"/>
    </row>
    <row r="102" spans="1:5" ht="60" x14ac:dyDescent="0.25">
      <c r="B102" s="6" t="s">
        <v>109</v>
      </c>
      <c r="C102" s="2" t="s">
        <v>110</v>
      </c>
      <c r="D102" s="65"/>
    </row>
    <row r="103" spans="1:5" ht="45" x14ac:dyDescent="0.25">
      <c r="B103" s="6" t="s">
        <v>124</v>
      </c>
      <c r="C103" s="2" t="s">
        <v>125</v>
      </c>
      <c r="D103" s="65"/>
    </row>
    <row r="104" spans="1:5" x14ac:dyDescent="0.25">
      <c r="B104" s="6" t="s">
        <v>126</v>
      </c>
      <c r="C104" s="2" t="s">
        <v>127</v>
      </c>
      <c r="D104" s="65"/>
    </row>
    <row r="105" spans="1:5" s="34" customFormat="1" ht="12.75" x14ac:dyDescent="0.2">
      <c r="A105" s="25"/>
      <c r="B105" s="25"/>
      <c r="C105" s="25" t="s">
        <v>157</v>
      </c>
      <c r="D105" s="33">
        <f>SUM(D95:D104)</f>
        <v>0</v>
      </c>
      <c r="E105" s="25"/>
    </row>
    <row r="106" spans="1:5" s="34" customFormat="1" ht="12.75" x14ac:dyDescent="0.2">
      <c r="A106" s="25"/>
      <c r="B106" s="25"/>
      <c r="C106" s="25" t="s">
        <v>153</v>
      </c>
      <c r="D106" s="33" t="str">
        <f>IF(D105&lt;20,IF(D105&gt;=1,"Onvoldoende",""),"Voldoende")</f>
        <v/>
      </c>
      <c r="E106" s="25"/>
    </row>
    <row r="107" spans="1:5" s="34" customFormat="1" ht="30" customHeight="1" x14ac:dyDescent="0.2">
      <c r="A107" s="51"/>
      <c r="B107" s="51"/>
      <c r="C107" s="51"/>
      <c r="D107" s="52"/>
      <c r="E107" s="51"/>
    </row>
    <row r="108" spans="1:5" x14ac:dyDescent="0.25">
      <c r="A108" s="26"/>
      <c r="B108" s="26"/>
      <c r="C108" s="43" t="s">
        <v>134</v>
      </c>
      <c r="D108" s="27">
        <f>SUM(D51+D91+D105)</f>
        <v>0</v>
      </c>
      <c r="E108" s="26"/>
    </row>
    <row r="109" spans="1:5" x14ac:dyDescent="0.25">
      <c r="A109" s="26"/>
      <c r="B109" s="26"/>
      <c r="C109" s="43" t="s">
        <v>148</v>
      </c>
      <c r="D109" s="27" t="str">
        <f>IF(AND(D14="JA",D15="JA",D16="JA",D17="JA",D20="JA",D21="JA",D22="JA",D23="JA",D24="JA"),"Voldaan","Niet voldaan")</f>
        <v>Niet voldaan</v>
      </c>
      <c r="E109" s="26"/>
    </row>
    <row r="110" spans="1:5" x14ac:dyDescent="0.25">
      <c r="A110" s="26"/>
      <c r="B110" s="26"/>
      <c r="C110" s="43" t="s">
        <v>73</v>
      </c>
      <c r="D110" s="27" t="str">
        <f>IF(D51&lt;46,IF(D51&gt;=1,"Onvoldoende",""),"Voldoende")</f>
        <v/>
      </c>
      <c r="E110" s="26"/>
    </row>
    <row r="111" spans="1:5" x14ac:dyDescent="0.25">
      <c r="A111" s="26"/>
      <c r="B111" s="26"/>
      <c r="C111" s="43" t="s">
        <v>74</v>
      </c>
      <c r="D111" s="27" t="str">
        <f>IF(D91&lt;72,IF(D91&gt;=1,"Onvoldoende",""),"Voldoende")</f>
        <v/>
      </c>
      <c r="E111" s="26"/>
    </row>
    <row r="112" spans="1:5" x14ac:dyDescent="0.25">
      <c r="A112" s="26"/>
      <c r="B112" s="26"/>
      <c r="C112" s="43" t="s">
        <v>75</v>
      </c>
      <c r="D112" s="27" t="str">
        <f>IF(D105&lt;20,IF(D105&gt;=1,"Onvoldoende",""),"Voldoende")</f>
        <v/>
      </c>
      <c r="E112" s="26"/>
    </row>
    <row r="113" spans="1:5" x14ac:dyDescent="0.25">
      <c r="A113" s="26"/>
      <c r="B113" s="26"/>
      <c r="C113" s="43" t="s">
        <v>8</v>
      </c>
      <c r="D113" s="29" t="str">
        <f>IF(D108&gt;=1,4.5/(209-138)*(D108-138)+5.5,"")</f>
        <v/>
      </c>
      <c r="E113" s="26"/>
    </row>
    <row r="114" spans="1:5" s="30" customFormat="1" ht="30" customHeight="1" x14ac:dyDescent="0.3">
      <c r="A114" s="54"/>
      <c r="B114" s="54"/>
      <c r="C114" s="14" t="s">
        <v>158</v>
      </c>
      <c r="D114" s="68" t="str">
        <f xml:space="preserve"> IF(AND(D113&gt;=5.5,D109="Voldaan",D110="Voldoende",D111="Voldoende",D112="Voldoende"),D113,"Onvoldoende")</f>
        <v>Onvoldoende</v>
      </c>
      <c r="E114" s="54"/>
    </row>
  </sheetData>
  <sheetProtection sheet="1" objects="1" scenarios="1"/>
  <dataValidations count="2">
    <dataValidation type="list" allowBlank="1" showInputMessage="1" showErrorMessage="1" sqref="D28:D50 D65:D90 D95:D104" xr:uid="{D4D55BEF-A7AF-4488-B937-7F2ED96DB6EC}">
      <formula1>"0,1,2,3"</formula1>
    </dataValidation>
    <dataValidation type="list" allowBlank="1" showInputMessage="1" showErrorMessage="1" sqref="D14:D17 D20:D24" xr:uid="{F65655C4-B4CC-4F9F-9E97-0353612F031A}">
      <formula1>"JA,NEE"</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5"/>
  <sheetViews>
    <sheetView workbookViewId="0">
      <selection activeCell="B9" sqref="B9"/>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150</v>
      </c>
      <c r="B1" s="1" t="s">
        <v>152</v>
      </c>
      <c r="C1" s="1" t="s">
        <v>151</v>
      </c>
    </row>
    <row r="2" spans="1:3" x14ac:dyDescent="0.25">
      <c r="A2" s="20">
        <v>44652</v>
      </c>
      <c r="B2" t="s">
        <v>159</v>
      </c>
      <c r="C2" t="s">
        <v>160</v>
      </c>
    </row>
    <row r="3" spans="1:3" x14ac:dyDescent="0.25">
      <c r="A3" s="20">
        <v>45174</v>
      </c>
      <c r="B3" t="s">
        <v>165</v>
      </c>
      <c r="C3" t="s">
        <v>166</v>
      </c>
    </row>
    <row r="4" spans="1:3" x14ac:dyDescent="0.25">
      <c r="A4" s="20">
        <v>43839</v>
      </c>
      <c r="B4" t="s">
        <v>168</v>
      </c>
      <c r="C4" t="s">
        <v>169</v>
      </c>
    </row>
    <row r="5" spans="1:3" x14ac:dyDescent="0.25">
      <c r="A5" s="20">
        <v>45533</v>
      </c>
      <c r="B5" t="s">
        <v>170</v>
      </c>
      <c r="C5" t="s">
        <v>171</v>
      </c>
    </row>
  </sheetData>
  <sheetProtection sheet="1" objects="1" scenarios="1"/>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8F3C3727A120479B2E017FF3CCC735" ma:contentTypeVersion="0" ma:contentTypeDescription="Een nieuw document maken." ma:contentTypeScope="" ma:versionID="d2b448eaaa2e142e7564bd0ccf603d06">
  <xsd:schema xmlns:xsd="http://www.w3.org/2001/XMLSchema" xmlns:xs="http://www.w3.org/2001/XMLSchema" xmlns:p="http://schemas.microsoft.com/office/2006/metadata/properties" targetNamespace="http://schemas.microsoft.com/office/2006/metadata/properties" ma:root="true" ma:fieldsID="c12244989ec27873bed08276c42f95a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C62710-04F5-4B58-A9AD-6439B4FA6B94}"/>
</file>

<file path=customXml/itemProps2.xml><?xml version="1.0" encoding="utf-8"?>
<ds:datastoreItem xmlns:ds="http://schemas.openxmlformats.org/officeDocument/2006/customXml" ds:itemID="{A5504FC7-BB2B-49E7-AC07-6569301B5069}"/>
</file>

<file path=customXml/itemProps3.xml><?xml version="1.0" encoding="utf-8"?>
<ds:datastoreItem xmlns:ds="http://schemas.openxmlformats.org/officeDocument/2006/customXml" ds:itemID="{97B06DE6-B6D9-4933-B5B6-C3B0BC2B76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DT verkort BT1</vt:lpstr>
      <vt:lpstr>DT verkort BT2</vt:lpstr>
      <vt:lpstr>DT verkort Minor 1</vt:lpstr>
      <vt:lpstr>DT verkort Minor 2</vt:lpstr>
      <vt:lpstr>DT verkort Minor 3</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2022-04-20T08:31:58Z</cp:lastPrinted>
  <dcterms:created xsi:type="dcterms:W3CDTF">2021-10-27T09:16:34Z</dcterms:created>
  <dcterms:modified xsi:type="dcterms:W3CDTF">2024-08-26T08:27:38Z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0x010100E88F3C3727A120479B2E017FF3CCC735</vt:lpwstr>
  </property>
</Properties>
</file>